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2 квартал 2024\Аптека 181\05.08.2024\"/>
    </mc:Choice>
  </mc:AlternateContent>
  <bookViews>
    <workbookView xWindow="0" yWindow="0" windowWidth="28800" windowHeight="12435" tabRatio="956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2" sheetId="26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C28" i="20" l="1"/>
  <c r="C14" i="20"/>
  <c r="D8" i="21" l="1"/>
  <c r="F7" i="18" l="1"/>
  <c r="C48" i="20" l="1"/>
  <c r="D48" i="20"/>
  <c r="F48" i="20"/>
  <c r="C51" i="20"/>
  <c r="D51" i="20"/>
  <c r="E51" i="20"/>
  <c r="F51" i="20"/>
  <c r="C88" i="2" l="1"/>
  <c r="C78" i="2"/>
  <c r="C77" i="2"/>
  <c r="C76" i="2"/>
  <c r="C75" i="2"/>
  <c r="C52" i="2"/>
  <c r="C44" i="2"/>
  <c r="C21" i="2"/>
  <c r="C8" i="2"/>
  <c r="C17" i="2" s="1"/>
  <c r="C58" i="2" l="1"/>
  <c r="C67" i="2" s="1"/>
  <c r="C70" i="2" s="1"/>
  <c r="C14" i="19" s="1"/>
  <c r="C79" i="2"/>
  <c r="F88" i="2"/>
  <c r="E8" i="2" l="1"/>
  <c r="C8" i="3"/>
  <c r="F8" i="3"/>
  <c r="D8" i="3"/>
  <c r="E7" i="18" l="1"/>
  <c r="F8" i="2"/>
  <c r="D8" i="2"/>
  <c r="E44" i="2" l="1"/>
  <c r="E17" i="20" s="1"/>
  <c r="F44" i="2"/>
  <c r="D44" i="2"/>
  <c r="D17" i="20" s="1"/>
  <c r="C17" i="20"/>
  <c r="H68" i="2"/>
  <c r="G10" i="11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5" i="20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C7" i="18"/>
  <c r="D77" i="2"/>
  <c r="D21" i="20" s="1"/>
  <c r="D76" i="2"/>
  <c r="D20" i="20" s="1"/>
  <c r="D78" i="2"/>
  <c r="E78" i="2"/>
  <c r="F78" i="2"/>
  <c r="C21" i="20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16" i="20"/>
  <c r="C41" i="18"/>
  <c r="C68" i="18"/>
  <c r="C18" i="20"/>
  <c r="E21" i="2"/>
  <c r="E18" i="20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C20" i="19" s="1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H13" i="18" l="1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F19" i="18"/>
  <c r="F73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D73" i="18" s="1"/>
  <c r="D72" i="18" s="1"/>
  <c r="D36" i="20" s="1"/>
  <c r="C19" i="18"/>
  <c r="C73" i="18" s="1"/>
  <c r="C72" i="18" s="1"/>
  <c r="C36" i="20" s="1"/>
  <c r="G44" i="2"/>
  <c r="F79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D14" i="20"/>
  <c r="C19" i="20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H17" i="20" l="1"/>
  <c r="D37" i="20"/>
  <c r="G19" i="18"/>
  <c r="G73" i="18" s="1"/>
  <c r="H79" i="2"/>
  <c r="C37" i="20"/>
  <c r="AE51" i="9"/>
  <c r="E73" i="18"/>
  <c r="E72" i="18" s="1"/>
  <c r="E36" i="20" s="1"/>
  <c r="G39" i="20"/>
  <c r="H19" i="18"/>
  <c r="H14" i="20"/>
  <c r="G79" i="2"/>
  <c r="N25" i="10"/>
  <c r="D67" i="2"/>
  <c r="D22" i="20" s="1"/>
  <c r="C22" i="20"/>
  <c r="E33" i="20"/>
  <c r="H31" i="19"/>
  <c r="G17" i="2"/>
  <c r="F58" i="2"/>
  <c r="H17" i="2"/>
  <c r="F15" i="20"/>
  <c r="F72" i="18"/>
  <c r="F36" i="20" s="1"/>
  <c r="F37" i="20"/>
  <c r="H42" i="20"/>
  <c r="G42" i="20"/>
  <c r="E58" i="2"/>
  <c r="E15" i="20"/>
  <c r="G31" i="20"/>
  <c r="H31" i="20"/>
  <c r="G31" i="19"/>
  <c r="H73" i="18" l="1"/>
  <c r="E37" i="20"/>
  <c r="H37" i="20" s="1"/>
  <c r="H72" i="18"/>
  <c r="G72" i="18"/>
  <c r="H36" i="20"/>
  <c r="D70" i="2"/>
  <c r="C24" i="20"/>
  <c r="E19" i="20"/>
  <c r="E67" i="2"/>
  <c r="H58" i="2"/>
  <c r="F67" i="2"/>
  <c r="G58" i="2"/>
  <c r="F19" i="20"/>
  <c r="H33" i="20"/>
  <c r="G33" i="20"/>
  <c r="H15" i="20"/>
  <c r="G15" i="20"/>
  <c r="D24" i="20" l="1"/>
  <c r="E8" i="11" s="1"/>
  <c r="D25" i="20" s="1"/>
  <c r="F70" i="2"/>
  <c r="H67" i="2"/>
  <c r="G67" i="2"/>
  <c r="F22" i="20"/>
  <c r="H19" i="20"/>
  <c r="G19" i="20"/>
  <c r="E22" i="20"/>
  <c r="E70" i="2"/>
  <c r="E14" i="19" s="1"/>
  <c r="D7" i="11"/>
  <c r="C41" i="20" s="1"/>
  <c r="D8" i="11"/>
  <c r="C25" i="20" s="1"/>
  <c r="E7" i="11" l="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</calcChain>
</file>

<file path=xl/sharedStrings.xml><?xml version="1.0" encoding="utf-8"?>
<sst xmlns="http://schemas.openxmlformats.org/spreadsheetml/2006/main" count="1012" uniqueCount="545">
  <si>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</si>
  <si>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</si>
  <si>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</si>
  <si>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</si>
  <si>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</si>
  <si>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</si>
  <si>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</si>
  <si>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</si>
  <si>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</si>
  <si>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</si>
  <si>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</si>
  <si>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</si>
  <si>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</si>
  <si>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</si>
  <si>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</si>
  <si>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</si>
  <si>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</si>
  <si>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</si>
  <si>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</si>
  <si>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</si>
  <si>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</si>
  <si>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</si>
  <si>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</si>
  <si>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</si>
  <si>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</si>
  <si>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</si>
  <si>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</si>
  <si>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</si>
  <si>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</si>
  <si>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</si>
  <si>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</si>
  <si>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</si>
  <si>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</si>
  <si>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</si>
  <si>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</si>
  <si>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</si>
  <si>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</si>
  <si>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</si>
  <si>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</si>
  <si>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</si>
  <si>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</si>
  <si>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</si>
  <si>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</si>
  <si>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</si>
  <si>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</si>
  <si>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</si>
  <si>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</si>
  <si>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</si>
  <si>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</si>
  <si>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</si>
  <si>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</si>
  <si>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</si>
  <si>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</si>
  <si>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</si>
  <si>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</si>
  <si>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</si>
  <si>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</si>
  <si>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</si>
  <si>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</si>
  <si>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</si>
  <si>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</si>
  <si>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</si>
  <si>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</si>
  <si>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</si>
  <si>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</si>
  <si>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</si>
  <si>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</si>
  <si>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</si>
  <si>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</si>
  <si>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</si>
  <si>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</si>
  <si>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</si>
  <si>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</si>
  <si>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</si>
  <si>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</si>
  <si>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</si>
  <si>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</si>
  <si>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</si>
  <si>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</si>
  <si>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</si>
  <si>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</si>
  <si>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</si>
  <si>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</si>
  <si>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</si>
  <si>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</si>
  <si>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</si>
  <si>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</si>
  <si>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</si>
  <si>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</si>
  <si>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</si>
  <si>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</si>
  <si>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</si>
  <si>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</si>
  <si>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</si>
  <si>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</si>
  <si>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</si>
  <si>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</si>
  <si>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</si>
  <si>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</si>
  <si>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</si>
  <si>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</si>
  <si>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</si>
  <si>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</si>
  <si>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</si>
  <si>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</si>
  <si>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</si>
  <si>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</si>
  <si>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</si>
  <si>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</si>
  <si>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</si>
  <si>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</si>
  <si>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</si>
  <si>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</si>
  <si>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</si>
  <si>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</si>
  <si>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</si>
  <si>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</si>
  <si>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</si>
  <si>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</si>
  <si>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</si>
  <si>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</si>
  <si>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</si>
  <si>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</si>
  <si>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</si>
  <si>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</si>
  <si>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</si>
  <si>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</si>
  <si>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</si>
  <si>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</si>
  <si>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</si>
  <si>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</si>
  <si>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</si>
  <si>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</si>
  <si>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</si>
  <si>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</si>
  <si>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</si>
  <si>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</si>
  <si>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</si>
  <si>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</si>
  <si>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</si>
  <si>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</si>
  <si>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</si>
  <si>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</si>
  <si>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</si>
  <si>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</si>
  <si>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</si>
  <si>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</si>
  <si>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</si>
  <si>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</si>
  <si>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</si>
  <si>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</si>
  <si>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</si>
  <si>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</si>
  <si>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</si>
  <si>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</si>
  <si>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</si>
  <si>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</si>
  <si>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</si>
  <si>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</si>
  <si>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</si>
  <si>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</si>
  <si>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</si>
  <si>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</si>
  <si>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</si>
  <si>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</si>
  <si>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</si>
  <si>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</si>
  <si>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</si>
  <si>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</si>
  <si>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</si>
  <si>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</si>
  <si>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</si>
  <si>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</si>
  <si>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</si>
  <si>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</si>
  <si>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</si>
  <si>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</si>
  <si>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</si>
  <si>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</si>
  <si>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</si>
  <si>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</si>
  <si>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</si>
  <si>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</si>
  <si>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</si>
  <si>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</si>
  <si>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</si>
  <si>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</si>
  <si>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</si>
  <si>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</si>
  <si>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</si>
  <si>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</si>
  <si>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</si>
  <si>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</si>
  <si>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</si>
  <si>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</si>
  <si>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</si>
  <si>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</si>
  <si>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</si>
  <si>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</si>
  <si>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</si>
  <si>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</si>
  <si>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</si>
  <si>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</si>
  <si>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</si>
  <si>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</si>
  <si>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</si>
  <si>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</si>
  <si>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</si>
  <si>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</si>
  <si>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</si>
  <si>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</si>
  <si>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</si>
  <si>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</si>
  <si>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</si>
  <si>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</si>
  <si>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</si>
  <si>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</si>
  <si>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</si>
  <si>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</si>
  <si>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</si>
  <si>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</si>
  <si>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</si>
  <si>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</si>
  <si>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</si>
  <si>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</si>
  <si>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</si>
  <si>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</si>
  <si>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</si>
  <si>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</si>
  <si>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</si>
  <si>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</si>
  <si>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</si>
  <si>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</si>
  <si>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</si>
  <si>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</si>
  <si>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</si>
  <si>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</si>
  <si>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</si>
  <si>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</si>
  <si>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</si>
  <si>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</si>
  <si>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</si>
  <si>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</si>
  <si>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</si>
  <si>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</si>
  <si>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</si>
  <si>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</si>
  <si>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</si>
  <si>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</si>
  <si>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</si>
  <si>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</si>
  <si>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</si>
  <si>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</si>
  <si>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</si>
  <si>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</si>
  <si>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</si>
  <si>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</si>
  <si>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</si>
  <si>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</si>
  <si>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</si>
  <si>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</si>
  <si>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</si>
  <si>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</si>
  <si>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</si>
  <si>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</si>
  <si>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</si>
  <si>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</si>
  <si>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</si>
  <si>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</si>
  <si>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</si>
  <si>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</si>
  <si>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</si>
  <si>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</si>
  <si>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</si>
  <si>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</si>
  <si>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</si>
  <si>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</si>
  <si>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</si>
  <si>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</si>
  <si>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</si>
  <si>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</si>
  <si>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</si>
  <si>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</si>
  <si>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</si>
  <si>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</si>
  <si>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</si>
  <si>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</si>
  <si>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</si>
  <si>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</si>
  <si>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</si>
  <si>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</si>
  <si>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</si>
  <si>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</si>
  <si>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</si>
  <si>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</si>
  <si>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</si>
  <si>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</si>
  <si>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</si>
  <si>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</si>
  <si>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</si>
  <si>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</si>
  <si>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</si>
  <si>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</si>
  <si>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</si>
  <si>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</si>
  <si>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</si>
  <si>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</si>
  <si>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</si>
  <si>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</si>
  <si>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</si>
  <si>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</si>
  <si>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</si>
  <si>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</si>
  <si>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</si>
  <si>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</si>
  <si>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</si>
  <si>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</si>
  <si>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</si>
  <si>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</si>
  <si>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</si>
  <si>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</si>
  <si>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</si>
  <si>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</si>
  <si>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</si>
  <si>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</si>
  <si>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</si>
  <si>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</si>
  <si>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</si>
  <si>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</si>
  <si>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</si>
  <si>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</si>
  <si>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</si>
  <si>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</si>
  <si>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</si>
  <si>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</si>
  <si>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</si>
  <si>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</si>
  <si>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</si>
  <si>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</si>
  <si>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</si>
  <si>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</si>
  <si>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</si>
  <si>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</si>
  <si>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</si>
  <si>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</si>
  <si>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</si>
  <si>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</si>
  <si>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</si>
  <si>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</si>
  <si>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</si>
  <si>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</si>
  <si>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</si>
  <si>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</si>
  <si>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</si>
  <si>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</si>
  <si>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</si>
  <si>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</si>
  <si>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</si>
  <si>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</si>
  <si>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</si>
  <si>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</si>
  <si>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</si>
  <si>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</si>
  <si>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</si>
  <si>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</si>
  <si>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</si>
  <si>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</si>
  <si>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</si>
  <si>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</si>
  <si>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</si>
  <si>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</si>
  <si>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</si>
  <si>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</si>
  <si>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</si>
  <si>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</si>
  <si>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</si>
  <si>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</si>
  <si>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</si>
  <si>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</si>
  <si>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</si>
  <si>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</si>
  <si>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</si>
  <si>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</si>
  <si>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</si>
  <si>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</si>
  <si>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</si>
  <si>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</si>
  <si>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</si>
  <si>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</si>
  <si>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</si>
  <si>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</si>
  <si>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</si>
  <si>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</si>
  <si>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</si>
  <si>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</si>
  <si>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</si>
  <si>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</si>
  <si>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</si>
  <si>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</si>
  <si>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</si>
  <si>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</si>
  <si>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</si>
  <si>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</si>
  <si>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</si>
  <si>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</si>
  <si>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</si>
  <si>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</si>
  <si>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</si>
  <si>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</si>
  <si>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</si>
  <si>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</si>
  <si>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</si>
  <si>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</si>
  <si>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</si>
  <si>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</si>
  <si>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</si>
  <si>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</si>
  <si>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</si>
  <si>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</si>
  <si>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</si>
  <si>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</si>
  <si>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</si>
  <si>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</si>
  <si>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</si>
  <si>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</si>
  <si>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</si>
  <si>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</si>
  <si>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</si>
  <si>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</si>
  <si>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</si>
  <si>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</si>
  <si>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</si>
  <si>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</si>
  <si>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</si>
  <si>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</si>
  <si>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</si>
  <si>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</si>
  <si>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</si>
  <si>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</si>
  <si>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</si>
  <si>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</si>
  <si>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</si>
  <si>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</si>
  <si>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</si>
  <si>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</si>
  <si>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</si>
  <si>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</si>
  <si>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</si>
  <si>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</si>
  <si>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</si>
  <si>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</si>
  <si>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</si>
  <si>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</si>
  <si>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</si>
  <si>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</si>
  <si>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</si>
  <si>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</si>
  <si>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</si>
  <si>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</si>
  <si>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</si>
  <si>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</si>
  <si>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</si>
  <si>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</si>
  <si>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</si>
  <si>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</si>
  <si>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</si>
  <si>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</si>
  <si>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</si>
  <si>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</si>
  <si>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</si>
  <si>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</si>
  <si>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</si>
  <si>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</si>
  <si>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</si>
  <si>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</si>
  <si>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</si>
  <si>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</si>
  <si>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</si>
  <si>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</si>
  <si>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</si>
  <si>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</si>
  <si>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</si>
  <si>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</si>
  <si>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</si>
  <si>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</si>
  <si>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</si>
  <si>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</si>
  <si>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</si>
  <si>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</si>
  <si>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</si>
  <si>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</si>
  <si>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</si>
  <si>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</si>
  <si>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</si>
  <si>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</si>
  <si>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>ПРО ВИКОНАННЯ ФІНАНСОВОГО ПЛАНУ ПІДПРИЄМСТВА КП "Аптека №181"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</si>
  <si>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</si>
  <si>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</si>
  <si>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t>47.73</t>
  </si>
  <si>
    <t>модернізація основних засобів</t>
  </si>
  <si>
    <t>комунальна</t>
  </si>
  <si>
    <t>м.Біла Церква, вул.Карбишева,63</t>
  </si>
  <si>
    <t>Дерій Сергій Вікторович</t>
  </si>
  <si>
    <t>(045-63)6-25-75</t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</si>
  <si>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</si>
  <si>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</si>
  <si>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</si>
  <si>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</si>
  <si>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</si>
  <si>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</si>
  <si>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</si>
  <si>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</si>
  <si>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</si>
  <si>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</si>
  <si>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</si>
  <si>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</si>
  <si>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</si>
  <si>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.</t>
  </si>
  <si>
    <t xml:space="preserve">                                                                                 по  КП "Аптека №181"</t>
  </si>
  <si>
    <t>минулий 2023рік</t>
  </si>
  <si>
    <t>Плановий (2024) рік, усього</t>
  </si>
  <si>
    <t>Плановий 2024 рік</t>
  </si>
  <si>
    <t>12833,3</t>
  </si>
  <si>
    <t>18083,3</t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</si>
  <si>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 покриття збитку</t>
    </r>
  </si>
  <si>
    <t>тис.грн.</t>
  </si>
  <si>
    <r>
      <t>Інформація щодо діяльності підприємства упродовж 2019 -  2024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                   КП "Аптека №181"</t>
    </r>
  </si>
  <si>
    <t>Балансова вартість
(тис.грн.) 
на 01.04.2024 р.</t>
  </si>
  <si>
    <t>за 2 квартал 2024року__</t>
  </si>
  <si>
    <t>півріччя 2023</t>
  </si>
  <si>
    <t xml:space="preserve"> півріччя 2024</t>
  </si>
  <si>
    <t>план 2 кв.      2024</t>
  </si>
  <si>
    <t>факт 2 кв. 2024</t>
  </si>
  <si>
    <t>Звітний період (2 кв. 2024 року)</t>
  </si>
  <si>
    <t xml:space="preserve">до фінансового звіту за  2 квартал 2024 року </t>
  </si>
  <si>
    <t>Факт минулого  2 кв. 2023р.</t>
  </si>
  <si>
    <t>Плановий 2 кв. 2023р.</t>
  </si>
  <si>
    <t>План 2 кв.2024</t>
  </si>
  <si>
    <t>Факт 2 кв.2024</t>
  </si>
  <si>
    <t>Плановий 2 кв. 2024р.</t>
  </si>
  <si>
    <t>Факт звітного періоду  (2 кв.2024)</t>
  </si>
  <si>
    <t>17417</t>
  </si>
  <si>
    <r>
      <t xml:space="preserve">станом на 01 липня  2024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</si>
  <si>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 82,4 тис. грн </t>
  </si>
  <si>
    <t xml:space="preserve">Сума дебіторської заборгованості 26,9  тис. грн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</si>
</sst>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10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 CYR"/>
    </font>
    <font>
      <sz val="12"/>
      <name val="Times New Roman CYR"/>
      <charset val="204"/>
    </font>
    <font>
      <i/>
      <sz val="12"/>
      <name val="Times New Roman CYR"/>
      <charset val="204"/>
    </font>
    <font>
      <sz val="14"/>
      <color rgb="FF7030A0"/>
      <name val="Times New Roman"/>
      <family val="1"/>
      <charset val="204"/>
    </font>
    <font>
      <sz val="12"/>
      <color rgb="FF00206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3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left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3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79" fillId="0" borderId="13" xfId="0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0" fontId="94" fillId="0" borderId="3" xfId="0" applyFont="1" applyFill="1" applyBorder="1" applyAlignment="1">
      <alignment horizontal="center" wrapText="1"/>
    </xf>
    <xf numFmtId="0" fontId="95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69" fontId="9" fillId="0" borderId="3" xfId="0" applyNumberFormat="1" applyFont="1" applyFill="1" applyBorder="1" applyAlignment="1">
      <alignment horizontal="center" wrapText="1"/>
    </xf>
    <xf numFmtId="0" fontId="96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horizontal="center" wrapText="1"/>
    </xf>
    <xf numFmtId="0" fontId="97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173" fontId="98" fillId="0" borderId="3" xfId="0" applyNumberFormat="1" applyFont="1" applyFill="1" applyBorder="1" applyAlignment="1">
      <alignment horizontal="center" vertical="center" wrapText="1"/>
    </xf>
    <xf numFmtId="173" fontId="9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69" fontId="4" fillId="29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vertical="center" wrapText="1"/>
    </xf>
    <xf numFmtId="170" fontId="5" fillId="0" borderId="15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170" fontId="5" fillId="0" borderId="3" xfId="0" applyNumberFormat="1" applyFont="1" applyFill="1" applyBorder="1" applyAlignment="1">
      <alignment vertical="center" wrapText="1"/>
    </xf>
    <xf numFmtId="1" fontId="5" fillId="0" borderId="3" xfId="0" applyNumberFormat="1" applyFont="1" applyFill="1" applyBorder="1" applyAlignment="1">
      <alignment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vertical="center" wrapText="1"/>
    </xf>
    <xf numFmtId="178" fontId="5" fillId="0" borderId="15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/>
    </xf>
    <xf numFmtId="0" fontId="87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left" vertical="center" wrapText="1"/>
    </xf>
    <xf numFmtId="0" fontId="49" fillId="0" borderId="0" xfId="285" applyFont="1" applyFill="1" applyBorder="1" applyAlignment="1">
      <alignment horizontal="left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topLeftCell="A4" zoomScale="115" zoomScaleNormal="115" zoomScaleSheetLayoutView="75" workbookViewId="0">
      <selection activeCell="F15" sqref="F15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81"/>
      <c r="B1" s="381"/>
      <c r="C1" s="2"/>
      <c r="D1" s="2"/>
      <c r="E1" s="2"/>
      <c r="F1" s="2"/>
      <c r="G1" s="2"/>
      <c r="H1" s="2"/>
    </row>
    <row r="2" spans="1:8" ht="30" customHeight="1">
      <c r="A2" s="374" t="s">
        <v>171</v>
      </c>
      <c r="B2" s="374"/>
      <c r="C2" s="374"/>
      <c r="D2" s="374"/>
      <c r="E2" s="374"/>
      <c r="F2" s="374"/>
      <c r="G2" s="374"/>
      <c r="H2" s="374"/>
    </row>
    <row r="3" spans="1:8" ht="24.75" customHeight="1">
      <c r="A3" s="374" t="s">
        <v>495</v>
      </c>
      <c r="B3" s="374"/>
      <c r="C3" s="374"/>
      <c r="D3" s="374"/>
      <c r="E3" s="374"/>
      <c r="F3" s="374"/>
      <c r="G3" s="374"/>
      <c r="H3" s="374"/>
    </row>
    <row r="4" spans="1:8" ht="18.75">
      <c r="A4" s="374" t="s">
        <v>528</v>
      </c>
      <c r="B4" s="374"/>
      <c r="C4" s="374"/>
      <c r="D4" s="374"/>
      <c r="E4" s="374"/>
      <c r="F4" s="374"/>
      <c r="G4" s="374"/>
      <c r="H4" s="374"/>
    </row>
    <row r="5" spans="1:8" ht="15">
      <c r="A5" s="373" t="s">
        <v>292</v>
      </c>
      <c r="B5" s="373"/>
      <c r="C5" s="373"/>
      <c r="D5" s="373"/>
      <c r="E5" s="373"/>
      <c r="F5" s="373"/>
      <c r="G5" s="373"/>
      <c r="H5" s="373"/>
    </row>
    <row r="6" spans="1:8" ht="10.5" customHeight="1">
      <c r="A6" s="10"/>
      <c r="B6" s="10"/>
      <c r="C6" s="10"/>
      <c r="D6" s="10"/>
      <c r="E6" s="10"/>
      <c r="F6" s="10"/>
      <c r="G6" s="10"/>
      <c r="H6" s="10"/>
    </row>
    <row r="7" spans="1:8" ht="18.75">
      <c r="A7" s="374" t="s">
        <v>150</v>
      </c>
      <c r="B7" s="374"/>
      <c r="C7" s="374"/>
      <c r="D7" s="374"/>
      <c r="E7" s="374"/>
      <c r="F7" s="374"/>
      <c r="G7" s="374"/>
      <c r="H7" s="374"/>
    </row>
    <row r="8" spans="1:8" ht="10.5" customHeight="1">
      <c r="A8" s="2"/>
      <c r="B8" s="21"/>
      <c r="C8" s="21"/>
      <c r="D8" s="21"/>
      <c r="E8" s="21"/>
      <c r="F8" s="21"/>
      <c r="G8" s="21"/>
      <c r="H8" s="21"/>
    </row>
    <row r="9" spans="1:8" ht="57.75" customHeight="1">
      <c r="A9" s="375" t="s">
        <v>203</v>
      </c>
      <c r="B9" s="376" t="s">
        <v>15</v>
      </c>
      <c r="C9" s="378" t="s">
        <v>483</v>
      </c>
      <c r="D9" s="378"/>
      <c r="E9" s="377" t="s">
        <v>533</v>
      </c>
      <c r="F9" s="377"/>
      <c r="G9" s="377"/>
      <c r="H9" s="377"/>
    </row>
    <row r="10" spans="1:8" ht="75" customHeight="1">
      <c r="A10" s="375"/>
      <c r="B10" s="376"/>
      <c r="C10" s="313" t="s">
        <v>529</v>
      </c>
      <c r="D10" s="296" t="s">
        <v>530</v>
      </c>
      <c r="E10" s="46" t="s">
        <v>531</v>
      </c>
      <c r="F10" s="46" t="s">
        <v>532</v>
      </c>
      <c r="G10" s="46" t="s">
        <v>198</v>
      </c>
      <c r="H10" s="46" t="s">
        <v>199</v>
      </c>
    </row>
    <row r="11" spans="1:8" ht="14.25" customHeight="1">
      <c r="A11" s="84">
        <v>1</v>
      </c>
      <c r="B11" s="82">
        <v>2</v>
      </c>
      <c r="C11" s="84">
        <v>3</v>
      </c>
      <c r="D11" s="84">
        <v>4</v>
      </c>
      <c r="E11" s="84">
        <v>5</v>
      </c>
      <c r="F11" s="82">
        <v>6</v>
      </c>
      <c r="G11" s="84">
        <v>7</v>
      </c>
      <c r="H11" s="82">
        <v>8</v>
      </c>
    </row>
    <row r="12" spans="1:8" ht="34.5" customHeight="1">
      <c r="A12" s="382" t="s">
        <v>83</v>
      </c>
      <c r="B12" s="382"/>
      <c r="C12" s="382"/>
      <c r="D12" s="382"/>
      <c r="E12" s="382"/>
      <c r="F12" s="382"/>
      <c r="G12" s="382"/>
      <c r="H12" s="382"/>
    </row>
    <row r="13" spans="1:8" ht="46.5" customHeight="1">
      <c r="A13" s="57" t="s">
        <v>151</v>
      </c>
      <c r="B13" s="315">
        <f>'1. Фін результат'!B7</f>
        <v>1000</v>
      </c>
      <c r="C13" s="78">
        <f>'1. Фін результат'!C7</f>
        <v>7970</v>
      </c>
      <c r="D13" s="78">
        <f>'1. Фін результат'!D7</f>
        <v>7541</v>
      </c>
      <c r="E13" s="78">
        <f>'1. Фін результат'!E7</f>
        <v>4070</v>
      </c>
      <c r="F13" s="78">
        <f>'1. Фін результат'!F7</f>
        <v>3704.3</v>
      </c>
      <c r="G13" s="78">
        <f>F13-E13</f>
        <v>-365.69999999999982</v>
      </c>
      <c r="H13" s="79">
        <f t="shared" ref="H13:H25" si="0">F13/E13*100</f>
        <v>91.014742014742026</v>
      </c>
    </row>
    <row r="14" spans="1:8" ht="40.5" customHeight="1">
      <c r="A14" s="57" t="s">
        <v>131</v>
      </c>
      <c r="B14" s="315">
        <f>'1. Фін результат'!B8</f>
        <v>1010</v>
      </c>
      <c r="C14" s="78">
        <f>'1. Фін результат'!C8</f>
        <v>-6932</v>
      </c>
      <c r="D14" s="78">
        <f>'1. Фін результат'!D8</f>
        <v>-6687</v>
      </c>
      <c r="E14" s="78">
        <f>'1. Фін результат'!E8</f>
        <v>-3455</v>
      </c>
      <c r="F14" s="78">
        <f>'1. Фін результат'!F8</f>
        <v>-3274</v>
      </c>
      <c r="G14" s="78">
        <f t="shared" ref="G14:G25" si="1">F14-E14</f>
        <v>181</v>
      </c>
      <c r="H14" s="79">
        <f t="shared" si="0"/>
        <v>94.761215629522439</v>
      </c>
    </row>
    <row r="15" spans="1:8" ht="32.25" customHeight="1">
      <c r="A15" s="58" t="s">
        <v>188</v>
      </c>
      <c r="B15" s="315">
        <f>'1. Фін результат'!B17</f>
        <v>1020</v>
      </c>
      <c r="C15" s="217">
        <f>'1. Фін результат'!C17</f>
        <v>1038</v>
      </c>
      <c r="D15" s="217">
        <f>'1. Фін результат'!D17</f>
        <v>854</v>
      </c>
      <c r="E15" s="217">
        <f>'1. Фін результат'!E17</f>
        <v>615</v>
      </c>
      <c r="F15" s="217">
        <f>'1. Фін результат'!F17</f>
        <v>430.30000000000018</v>
      </c>
      <c r="G15" s="217">
        <f t="shared" si="1"/>
        <v>-184.69999999999982</v>
      </c>
      <c r="H15" s="79">
        <f t="shared" si="0"/>
        <v>69.967479674796778</v>
      </c>
    </row>
    <row r="16" spans="1:8" ht="27.75" customHeight="1">
      <c r="A16" s="57" t="s">
        <v>108</v>
      </c>
      <c r="B16" s="315">
        <f>'1. Фін результат'!B21</f>
        <v>1040</v>
      </c>
      <c r="C16" s="78">
        <f>'1. Фін результат'!C21</f>
        <v>0</v>
      </c>
      <c r="D16" s="78">
        <f>'1. Фін результат'!D21</f>
        <v>0</v>
      </c>
      <c r="E16" s="78">
        <f>'1. Фін результат'!E21</f>
        <v>0</v>
      </c>
      <c r="F16" s="78">
        <f>'1. Фін результат'!F21</f>
        <v>0</v>
      </c>
      <c r="G16" s="78">
        <f t="shared" si="1"/>
        <v>0</v>
      </c>
      <c r="H16" s="79" t="e">
        <f t="shared" si="0"/>
        <v>#DIV/0!</v>
      </c>
    </row>
    <row r="17" spans="1:8" ht="25.5" customHeight="1">
      <c r="A17" s="57" t="s">
        <v>105</v>
      </c>
      <c r="B17" s="315">
        <f>'1. Фін результат'!B44</f>
        <v>1070</v>
      </c>
      <c r="C17" s="78">
        <f>'1. Фін результат'!C44</f>
        <v>-982</v>
      </c>
      <c r="D17" s="78">
        <f>'1. Фін результат'!D44</f>
        <v>-900</v>
      </c>
      <c r="E17" s="78">
        <f>'1. Фін результат'!E44</f>
        <v>-614</v>
      </c>
      <c r="F17" s="78">
        <f>'1. Фін результат'!F44</f>
        <v>-430.5</v>
      </c>
      <c r="G17" s="78">
        <f t="shared" si="1"/>
        <v>183.5</v>
      </c>
      <c r="H17" s="79">
        <f t="shared" si="0"/>
        <v>70.114006514657973</v>
      </c>
    </row>
    <row r="18" spans="1:8" ht="26.25" customHeight="1">
      <c r="A18" s="57" t="s">
        <v>109</v>
      </c>
      <c r="B18" s="315">
        <f>'1. Фін результат'!B75</f>
        <v>1300</v>
      </c>
      <c r="C18" s="78">
        <f>'1. Фін результат'!C75</f>
        <v>0</v>
      </c>
      <c r="D18" s="78">
        <f>'1. Фін результат'!D75</f>
        <v>0</v>
      </c>
      <c r="E18" s="78">
        <f>'1. Фін результат'!E75</f>
        <v>0</v>
      </c>
      <c r="F18" s="78">
        <f>'1. Фін результат'!F75</f>
        <v>0</v>
      </c>
      <c r="G18" s="78">
        <f t="shared" si="1"/>
        <v>0</v>
      </c>
      <c r="H18" s="79" t="e">
        <f t="shared" si="0"/>
        <v>#DIV/0!</v>
      </c>
    </row>
    <row r="19" spans="1:8" ht="47.25" customHeight="1">
      <c r="A19" s="318" t="s">
        <v>2</v>
      </c>
      <c r="B19" s="315">
        <f>'1. Фін результат'!B58</f>
        <v>1100</v>
      </c>
      <c r="C19" s="217">
        <f>'1. Фін результат'!C58</f>
        <v>56</v>
      </c>
      <c r="D19" s="217">
        <f>'1. Фін результат'!D58</f>
        <v>-46</v>
      </c>
      <c r="E19" s="217">
        <f>'1. Фін результат'!E58</f>
        <v>1</v>
      </c>
      <c r="F19" s="217">
        <f>'1. Фін результат'!F58</f>
        <v>-0.1999999999998181</v>
      </c>
      <c r="G19" s="217">
        <f t="shared" si="1"/>
        <v>-1.1999999999998181</v>
      </c>
      <c r="H19" s="79">
        <f t="shared" si="0"/>
        <v>-19.99999999998181</v>
      </c>
    </row>
    <row r="20" spans="1:8" ht="43.5" customHeight="1">
      <c r="A20" s="60" t="s">
        <v>110</v>
      </c>
      <c r="B20" s="315">
        <f>'1. Фін результат'!B76</f>
        <v>1310</v>
      </c>
      <c r="C20" s="78">
        <f>'1. Фін результат'!C76</f>
        <v>0</v>
      </c>
      <c r="D20" s="78">
        <f>'1. Фін результат'!D76</f>
        <v>0</v>
      </c>
      <c r="E20" s="78">
        <f>'1. Фін результат'!E76</f>
        <v>0</v>
      </c>
      <c r="F20" s="78">
        <f>'1. Фін результат'!F76</f>
        <v>0</v>
      </c>
      <c r="G20" s="78">
        <f t="shared" si="1"/>
        <v>0</v>
      </c>
      <c r="H20" s="79" t="e">
        <f t="shared" si="0"/>
        <v>#DIV/0!</v>
      </c>
    </row>
    <row r="21" spans="1:8" ht="30.75" customHeight="1">
      <c r="A21" s="57" t="s">
        <v>168</v>
      </c>
      <c r="B21" s="315">
        <f>'1. Фін результат'!B77</f>
        <v>1320</v>
      </c>
      <c r="C21" s="78">
        <f>'1. Фін результат'!C77</f>
        <v>0</v>
      </c>
      <c r="D21" s="78">
        <f>'1. Фін результат'!D77</f>
        <v>0</v>
      </c>
      <c r="E21" s="78">
        <f>'1. Фін результат'!E77</f>
        <v>0</v>
      </c>
      <c r="F21" s="78">
        <f>'1. Фін результат'!F77</f>
        <v>0</v>
      </c>
      <c r="G21" s="78">
        <f t="shared" si="1"/>
        <v>0</v>
      </c>
      <c r="H21" s="79" t="e">
        <f t="shared" si="0"/>
        <v>#DIV/0!</v>
      </c>
    </row>
    <row r="22" spans="1:8" ht="29.25" customHeight="1">
      <c r="A22" s="59" t="s">
        <v>82</v>
      </c>
      <c r="B22" s="315">
        <f>'1. Фін результат'!B67</f>
        <v>1170</v>
      </c>
      <c r="C22" s="217">
        <f>'1. Фін результат'!C67</f>
        <v>56</v>
      </c>
      <c r="D22" s="217">
        <f>'1. Фін результат'!D67</f>
        <v>-46</v>
      </c>
      <c r="E22" s="217">
        <f>'1. Фін результат'!E67</f>
        <v>1</v>
      </c>
      <c r="F22" s="217">
        <f>'1. Фін результат'!F67</f>
        <v>-0.1999999999998181</v>
      </c>
      <c r="G22" s="217">
        <f t="shared" si="1"/>
        <v>-1.1999999999998181</v>
      </c>
      <c r="H22" s="79">
        <f t="shared" si="0"/>
        <v>-19.99999999998181</v>
      </c>
    </row>
    <row r="23" spans="1:8" ht="31.5" customHeight="1">
      <c r="A23" s="323" t="s">
        <v>106</v>
      </c>
      <c r="B23" s="315">
        <f>'1. Фін результат'!B68</f>
        <v>1180</v>
      </c>
      <c r="C23" s="78">
        <f>'1. Фін результат'!C68</f>
        <v>-10</v>
      </c>
      <c r="D23" s="78">
        <f>'1. Фін результат'!D68</f>
        <v>0</v>
      </c>
      <c r="E23" s="78">
        <f>'1. Фін результат'!E68</f>
        <v>0</v>
      </c>
      <c r="F23" s="78">
        <f>'1. Фін результат'!F68</f>
        <v>0</v>
      </c>
      <c r="G23" s="78">
        <f t="shared" si="1"/>
        <v>0</v>
      </c>
      <c r="H23" s="79" t="e">
        <f t="shared" si="0"/>
        <v>#DIV/0!</v>
      </c>
    </row>
    <row r="24" spans="1:8" ht="30.75" customHeight="1">
      <c r="A24" s="318" t="s">
        <v>165</v>
      </c>
      <c r="B24" s="315">
        <f>'1. Фін результат'!B70</f>
        <v>1200</v>
      </c>
      <c r="C24" s="217">
        <f>'1. Фін результат'!C70</f>
        <v>46</v>
      </c>
      <c r="D24" s="217">
        <f>'1. Фін результат'!D70</f>
        <v>-46</v>
      </c>
      <c r="E24" s="217">
        <f>'1. Фін результат'!E70</f>
        <v>1</v>
      </c>
      <c r="F24" s="217">
        <f>'1. Фін результат'!F70</f>
        <v>-0.1999999999998181</v>
      </c>
      <c r="G24" s="217">
        <f t="shared" si="1"/>
        <v>-1.1999999999998181</v>
      </c>
      <c r="H24" s="79">
        <f t="shared" si="0"/>
        <v>-19.99999999998181</v>
      </c>
    </row>
    <row r="25" spans="1:8" ht="30.75" customHeight="1">
      <c r="A25" s="60" t="s">
        <v>166</v>
      </c>
      <c r="B25" s="315">
        <v>5010</v>
      </c>
      <c r="C25" s="298">
        <f>' V. Коефіцієнти'!D8</f>
        <v>5.7716436637390211E-3</v>
      </c>
      <c r="D25" s="298">
        <f>' V. Коефіцієнти'!E8</f>
        <v>-6.0999867391592624E-3</v>
      </c>
      <c r="E25" s="298">
        <f>' V. Коефіцієнти'!F8</f>
        <v>2.4570024570024569E-4</v>
      </c>
      <c r="F25" s="298">
        <f>' V. Коефіцієнти'!G8</f>
        <v>-5.3991307399459571E-5</v>
      </c>
      <c r="G25" s="78">
        <f t="shared" si="1"/>
        <v>-2.9969155309970529E-4</v>
      </c>
      <c r="H25" s="79">
        <f t="shared" si="0"/>
        <v>-21.974462111580046</v>
      </c>
    </row>
    <row r="26" spans="1:8" ht="0.75" hidden="1" customHeight="1">
      <c r="A26" s="71"/>
      <c r="B26" s="321"/>
      <c r="C26" s="320"/>
      <c r="D26" s="320"/>
      <c r="E26" s="320"/>
      <c r="F26" s="379" t="s">
        <v>172</v>
      </c>
      <c r="G26" s="379"/>
      <c r="H26" s="380"/>
    </row>
    <row r="27" spans="1:8" ht="30" customHeight="1">
      <c r="A27" s="369" t="s">
        <v>119</v>
      </c>
      <c r="B27" s="370"/>
      <c r="C27" s="370"/>
      <c r="D27" s="370"/>
      <c r="E27" s="370"/>
      <c r="F27" s="370"/>
      <c r="G27" s="370"/>
      <c r="H27" s="371"/>
    </row>
    <row r="28" spans="1:8" ht="39.75" customHeight="1">
      <c r="A28" s="60" t="s">
        <v>189</v>
      </c>
      <c r="B28" s="315">
        <f>'ІІ. Розр. з бюджетом'!B16</f>
        <v>2100</v>
      </c>
      <c r="C28" s="78">
        <f>'ІІ. Розр. з бюджетом'!C16</f>
        <v>-7</v>
      </c>
      <c r="D28" s="78">
        <f>'ІІ. Розр. з бюджетом'!D16</f>
        <v>0</v>
      </c>
      <c r="E28" s="78">
        <f>'ІІ. Розр. з бюджетом'!E16</f>
        <v>0</v>
      </c>
      <c r="F28" s="78">
        <f>'ІІ. Розр. з бюджетом'!F16</f>
        <v>0</v>
      </c>
      <c r="G28" s="78">
        <f t="shared" ref="G28:G33" si="2">F28-E28</f>
        <v>0</v>
      </c>
      <c r="H28" s="79" t="e">
        <f t="shared" ref="H28:H33" si="3">F28/E28*100</f>
        <v>#DIV/0!</v>
      </c>
    </row>
    <row r="29" spans="1:8" ht="31.5" customHeight="1">
      <c r="A29" s="35" t="s">
        <v>118</v>
      </c>
      <c r="B29" s="315">
        <f>'ІІ. Розр. з бюджетом'!B17</f>
        <v>2110</v>
      </c>
      <c r="C29" s="78">
        <f>'ІІ. Розр. з бюджетом'!C17</f>
        <v>-10</v>
      </c>
      <c r="D29" s="78">
        <f>'ІІ. Розр. з бюджетом'!D17</f>
        <v>0</v>
      </c>
      <c r="E29" s="78">
        <f>'ІІ. Розр. з бюджетом'!E17</f>
        <v>0</v>
      </c>
      <c r="F29" s="78">
        <f>'ІІ. Розр. з бюджетом'!F17</f>
        <v>0</v>
      </c>
      <c r="G29" s="78">
        <f t="shared" si="2"/>
        <v>0</v>
      </c>
      <c r="H29" s="79" t="e">
        <f t="shared" si="3"/>
        <v>#DIV/0!</v>
      </c>
    </row>
    <row r="30" spans="1:8" ht="46.5" customHeight="1">
      <c r="A30" s="35" t="s">
        <v>271</v>
      </c>
      <c r="B30" s="315" t="s">
        <v>228</v>
      </c>
      <c r="C30" s="78">
        <f>SUM('ІІ. Розр. з бюджетом'!C18,'ІІ. Розр. з бюджетом'!C19)</f>
        <v>-74</v>
      </c>
      <c r="D30" s="78">
        <f>SUM('ІІ. Розр. з бюджетом'!D18,'ІІ. Розр. з бюджетом'!D19)</f>
        <v>-78</v>
      </c>
      <c r="E30" s="78">
        <f>SUM('ІІ. Розр. з бюджетом'!E18,'ІІ. Розр. з бюджетом'!E19)</f>
        <v>-40</v>
      </c>
      <c r="F30" s="78">
        <f>SUM('ІІ. Розр. з бюджетом'!F18,'ІІ. Розр. з бюджетом'!F19)</f>
        <v>-42</v>
      </c>
      <c r="G30" s="78">
        <f t="shared" si="2"/>
        <v>-2</v>
      </c>
      <c r="H30" s="79">
        <f t="shared" si="3"/>
        <v>105</v>
      </c>
    </row>
    <row r="31" spans="1:8" ht="53.25" customHeight="1">
      <c r="A31" s="60" t="s">
        <v>256</v>
      </c>
      <c r="B31" s="315">
        <f>'ІІ. Розр. з бюджетом'!B20</f>
        <v>2140</v>
      </c>
      <c r="C31" s="78">
        <f>'ІІ. Розр. з бюджетом'!C20</f>
        <v>-127</v>
      </c>
      <c r="D31" s="78">
        <f>'ІІ. Розр. з бюджетом'!D20</f>
        <v>-122</v>
      </c>
      <c r="E31" s="78">
        <f>'ІІ. Розр. з бюджетом'!E20</f>
        <v>-75</v>
      </c>
      <c r="F31" s="78">
        <f>'ІІ. Розр. з бюджетом'!F20</f>
        <v>-59</v>
      </c>
      <c r="G31" s="78">
        <f t="shared" si="2"/>
        <v>16</v>
      </c>
      <c r="H31" s="79">
        <f t="shared" si="3"/>
        <v>78.666666666666657</v>
      </c>
    </row>
    <row r="32" spans="1:8" ht="39" customHeight="1">
      <c r="A32" s="60" t="s">
        <v>74</v>
      </c>
      <c r="B32" s="315">
        <f>'ІІ. Розр. з бюджетом'!B30</f>
        <v>2150</v>
      </c>
      <c r="C32" s="78">
        <f>'ІІ. Розр. з бюджетом'!C30</f>
        <v>-136</v>
      </c>
      <c r="D32" s="78">
        <f>'ІІ. Розр. з бюджетом'!D30</f>
        <v>-124</v>
      </c>
      <c r="E32" s="78">
        <f>'ІІ. Розр. з бюджетом'!E30</f>
        <v>-84</v>
      </c>
      <c r="F32" s="78">
        <f>'ІІ. Розр. з бюджетом'!F30</f>
        <v>-60</v>
      </c>
      <c r="G32" s="78">
        <f t="shared" si="2"/>
        <v>24</v>
      </c>
      <c r="H32" s="79">
        <f t="shared" si="3"/>
        <v>71.428571428571431</v>
      </c>
    </row>
    <row r="33" spans="1:8" ht="30" customHeight="1">
      <c r="A33" s="59" t="s">
        <v>190</v>
      </c>
      <c r="B33" s="315">
        <f>'ІІ. Розр. з бюджетом'!B31</f>
        <v>2200</v>
      </c>
      <c r="C33" s="217">
        <f>'ІІ. Розр. з бюджетом'!C31</f>
        <v>-354</v>
      </c>
      <c r="D33" s="217">
        <f>'ІІ. Розр. з бюджетом'!D31</f>
        <v>-324</v>
      </c>
      <c r="E33" s="217">
        <f>'ІІ. Розр. з бюджетом'!E31</f>
        <v>-199</v>
      </c>
      <c r="F33" s="217">
        <f>'ІІ. Розр. з бюджетом'!F31</f>
        <v>-161</v>
      </c>
      <c r="G33" s="217">
        <f t="shared" si="2"/>
        <v>38</v>
      </c>
      <c r="H33" s="79">
        <f t="shared" si="3"/>
        <v>80.904522613065325</v>
      </c>
    </row>
    <row r="34" spans="1:8" ht="33" customHeight="1">
      <c r="A34" s="369" t="s">
        <v>117</v>
      </c>
      <c r="B34" s="370"/>
      <c r="C34" s="370"/>
      <c r="D34" s="370"/>
      <c r="E34" s="370"/>
      <c r="F34" s="370"/>
      <c r="G34" s="370"/>
      <c r="H34" s="371"/>
    </row>
    <row r="35" spans="1:8" ht="33.75" customHeight="1">
      <c r="A35" s="323" t="s">
        <v>111</v>
      </c>
      <c r="B35" s="322">
        <v>3600</v>
      </c>
      <c r="C35" s="78">
        <f>'ІІІ. Рух грош. коштів'!C70</f>
        <v>299.7</v>
      </c>
      <c r="D35" s="78">
        <f>'ІІІ. Рух грош. коштів'!D70</f>
        <v>196.5</v>
      </c>
      <c r="E35" s="78">
        <f>'ІІІ. Рух грош. коштів'!E70</f>
        <v>247</v>
      </c>
      <c r="F35" s="78">
        <f>'ІІІ. Рух грош. коштів'!F70</f>
        <v>266.2</v>
      </c>
      <c r="G35" s="78">
        <f>'[36]ІІІ. Рух грош. коштів'!F60</f>
        <v>0</v>
      </c>
      <c r="H35" s="79">
        <f>F35/E35*100</f>
        <v>107.77327935222671</v>
      </c>
    </row>
    <row r="36" spans="1:8" ht="27.75" customHeight="1">
      <c r="A36" s="323" t="s">
        <v>380</v>
      </c>
      <c r="B36" s="322">
        <v>3620</v>
      </c>
      <c r="C36" s="78">
        <f>'ІІІ. Рух грош. коштів'!C72</f>
        <v>254.09999999999962</v>
      </c>
      <c r="D36" s="78">
        <f>'ІІІ. Рух грош. коштів'!D72</f>
        <v>275.39999999999964</v>
      </c>
      <c r="E36" s="78">
        <f>'ІІІ. Рух грош. коштів'!E72</f>
        <v>224</v>
      </c>
      <c r="F36" s="78">
        <f>'ІІІ. Рух грош. коштів'!F72</f>
        <v>275.39999999999981</v>
      </c>
      <c r="G36" s="78">
        <f>'[36]ІІІ. Рух грош. коштів'!F62</f>
        <v>0</v>
      </c>
      <c r="H36" s="79">
        <f>F36/E36*100</f>
        <v>122.94642857142848</v>
      </c>
    </row>
    <row r="37" spans="1:8" ht="30.75" customHeight="1">
      <c r="A37" s="318" t="s">
        <v>30</v>
      </c>
      <c r="B37" s="322">
        <v>3630</v>
      </c>
      <c r="C37" s="217">
        <f>'ІІІ. Рух грош. коштів'!C73</f>
        <v>-45.600000000000364</v>
      </c>
      <c r="D37" s="217">
        <f>'ІІІ. Рух грош. коштів'!D73</f>
        <v>78.899999999999636</v>
      </c>
      <c r="E37" s="217">
        <f>'ІІІ. Рух грош. коштів'!E73</f>
        <v>-23</v>
      </c>
      <c r="F37" s="217">
        <f>'ІІІ. Рух грош. коштів'!F73</f>
        <v>9.1999999999998181</v>
      </c>
      <c r="G37" s="217">
        <f>'[36]ІІІ. Рух грош. коштів'!F63</f>
        <v>0</v>
      </c>
      <c r="H37" s="79">
        <f>F37/E37*100</f>
        <v>-39.999999999999211</v>
      </c>
    </row>
    <row r="38" spans="1:8" ht="33" customHeight="1">
      <c r="A38" s="366" t="s">
        <v>156</v>
      </c>
      <c r="B38" s="367"/>
      <c r="C38" s="367"/>
      <c r="D38" s="367"/>
      <c r="E38" s="367"/>
      <c r="F38" s="367"/>
      <c r="G38" s="367"/>
      <c r="H38" s="367"/>
    </row>
    <row r="39" spans="1:8" ht="27.75" customHeight="1">
      <c r="A39" s="60" t="s">
        <v>155</v>
      </c>
      <c r="B39" s="322">
        <f>'IV. Кап. інвестиції'!B8</f>
        <v>4000</v>
      </c>
      <c r="C39" s="78">
        <f>'IV. Кап. інвестиції'!C8</f>
        <v>0</v>
      </c>
      <c r="D39" s="78">
        <f>'IV. Кап. інвестиції'!D8</f>
        <v>0</v>
      </c>
      <c r="E39" s="78">
        <f>'IV. Кап. інвестиції'!E8</f>
        <v>0</v>
      </c>
      <c r="F39" s="78">
        <f>'IV. Кап. інвестиції'!F8</f>
        <v>0</v>
      </c>
      <c r="G39" s="78">
        <f>F39-E39</f>
        <v>0</v>
      </c>
      <c r="H39" s="79" t="e">
        <f>F39/E39*100</f>
        <v>#DIV/0!</v>
      </c>
    </row>
    <row r="40" spans="1:8" ht="27" customHeight="1">
      <c r="A40" s="368" t="s">
        <v>159</v>
      </c>
      <c r="B40" s="368"/>
      <c r="C40" s="368"/>
      <c r="D40" s="368"/>
      <c r="E40" s="368"/>
      <c r="F40" s="368"/>
      <c r="G40" s="368"/>
      <c r="H40" s="368"/>
    </row>
    <row r="41" spans="1:8" ht="26.25" customHeight="1">
      <c r="A41" s="60" t="s">
        <v>129</v>
      </c>
      <c r="B41" s="322">
        <v>5000</v>
      </c>
      <c r="C41" s="298">
        <f>' V. Коефіцієнти'!D7</f>
        <v>1.6039051603905161E-2</v>
      </c>
      <c r="D41" s="298">
        <f>' V. Коефіцієнти'!E7</f>
        <v>-1.6528925619834711E-2</v>
      </c>
      <c r="E41" s="298">
        <f>' V. Коефіцієнти'!F7</f>
        <v>3.453038674033149E-4</v>
      </c>
      <c r="F41" s="298">
        <f>' V. Коефіцієнти'!G7</f>
        <v>-7.1864893999215994E-5</v>
      </c>
      <c r="G41" s="78">
        <f>F41-E41</f>
        <v>-4.1716876140253091E-4</v>
      </c>
      <c r="H41" s="79">
        <f>F41/E41*100</f>
        <v>-20.812073302172955</v>
      </c>
    </row>
    <row r="42" spans="1:8" ht="25.5" customHeight="1">
      <c r="A42" s="60" t="s">
        <v>167</v>
      </c>
      <c r="B42" s="322">
        <v>5100</v>
      </c>
      <c r="C42" s="298">
        <f>' V. Коефіцієнти'!D10</f>
        <v>46.016393442622949</v>
      </c>
      <c r="D42" s="298">
        <f>' V. Коефіцієнти'!E10</f>
        <v>32.93292682926829</v>
      </c>
      <c r="E42" s="298">
        <f>' V. Коефіцієнти'!F10</f>
        <v>35.200000000000003</v>
      </c>
      <c r="F42" s="298">
        <f>' V. Коефіцієнти'!G10</f>
        <v>32.93292682926829</v>
      </c>
      <c r="G42" s="78">
        <f t="shared" ref="G42:G43" si="4">F42-E42</f>
        <v>-2.2670731707317131</v>
      </c>
      <c r="H42" s="79">
        <f>F42/E42*100</f>
        <v>93.559451219512184</v>
      </c>
    </row>
    <row r="43" spans="1:8" ht="26.25" customHeight="1">
      <c r="A43" s="218" t="s">
        <v>379</v>
      </c>
      <c r="B43" s="324">
        <v>5120</v>
      </c>
      <c r="C43" s="298">
        <f>' V. Коефіцієнти'!D12</f>
        <v>0</v>
      </c>
      <c r="D43" s="298">
        <f>' V. Коефіцієнти'!E12</f>
        <v>0</v>
      </c>
      <c r="E43" s="298">
        <f>' V. Коефіцієнти'!F12</f>
        <v>0</v>
      </c>
      <c r="F43" s="298">
        <f>' V. Коефіцієнти'!G12</f>
        <v>0</v>
      </c>
      <c r="G43" s="78">
        <f t="shared" si="4"/>
        <v>0</v>
      </c>
      <c r="H43" s="79" t="e">
        <f>F43/E43*100</f>
        <v>#DIV/0!</v>
      </c>
    </row>
    <row r="44" spans="1:8" ht="31.5" customHeight="1">
      <c r="A44" s="369" t="s">
        <v>158</v>
      </c>
      <c r="B44" s="370"/>
      <c r="C44" s="370"/>
      <c r="D44" s="370"/>
      <c r="E44" s="370"/>
      <c r="F44" s="370"/>
      <c r="G44" s="370"/>
      <c r="H44" s="371"/>
    </row>
    <row r="45" spans="1:8" ht="31.5" customHeight="1">
      <c r="A45" s="60" t="s">
        <v>112</v>
      </c>
      <c r="B45" s="322">
        <v>6000</v>
      </c>
      <c r="C45" s="77">
        <v>1618</v>
      </c>
      <c r="D45" s="77">
        <v>1614</v>
      </c>
      <c r="E45" s="336">
        <v>1606</v>
      </c>
      <c r="F45" s="77">
        <v>1614</v>
      </c>
      <c r="G45" s="78">
        <f t="shared" ref="G45:G54" si="5">F45-E45</f>
        <v>8</v>
      </c>
      <c r="H45" s="79">
        <f>F45/E45*100</f>
        <v>100.49813200498133</v>
      </c>
    </row>
    <row r="46" spans="1:8" ht="26.25" customHeight="1">
      <c r="A46" s="60" t="s">
        <v>113</v>
      </c>
      <c r="B46" s="322">
        <v>6010</v>
      </c>
      <c r="C46" s="77">
        <v>1250</v>
      </c>
      <c r="D46" s="77">
        <v>1169</v>
      </c>
      <c r="E46" s="77">
        <v>1290</v>
      </c>
      <c r="F46" s="77">
        <v>1169</v>
      </c>
      <c r="G46" s="78">
        <f t="shared" si="5"/>
        <v>-121</v>
      </c>
      <c r="H46" s="79">
        <f t="shared" ref="H46:H54" si="6">F46/E46*100</f>
        <v>90.620155038759691</v>
      </c>
    </row>
    <row r="47" spans="1:8" ht="20.25" customHeight="1">
      <c r="A47" s="85" t="s">
        <v>193</v>
      </c>
      <c r="B47" s="322">
        <v>6020</v>
      </c>
      <c r="C47" s="97">
        <v>254</v>
      </c>
      <c r="D47" s="97">
        <v>275</v>
      </c>
      <c r="E47" s="337">
        <v>224</v>
      </c>
      <c r="F47" s="97">
        <v>275</v>
      </c>
      <c r="G47" s="98">
        <f t="shared" si="5"/>
        <v>51</v>
      </c>
      <c r="H47" s="79">
        <f t="shared" si="6"/>
        <v>122.76785714285714</v>
      </c>
    </row>
    <row r="48" spans="1:8" ht="27.75" customHeight="1">
      <c r="A48" s="59" t="s">
        <v>191</v>
      </c>
      <c r="B48" s="322">
        <v>6030</v>
      </c>
      <c r="C48" s="326">
        <f>C45+C46</f>
        <v>2868</v>
      </c>
      <c r="D48" s="326">
        <f t="shared" ref="D48:F48" si="7">D45+D46</f>
        <v>2783</v>
      </c>
      <c r="E48" s="326">
        <v>2896</v>
      </c>
      <c r="F48" s="326">
        <f t="shared" si="7"/>
        <v>2783</v>
      </c>
      <c r="G48" s="217">
        <f t="shared" si="5"/>
        <v>-113</v>
      </c>
      <c r="H48" s="79">
        <f t="shared" si="6"/>
        <v>96.098066298342545</v>
      </c>
    </row>
    <row r="49" spans="1:8" ht="24.75" customHeight="1">
      <c r="A49" s="60" t="s">
        <v>127</v>
      </c>
      <c r="B49" s="322">
        <v>6040</v>
      </c>
      <c r="C49" s="77"/>
      <c r="D49" s="77"/>
      <c r="E49" s="77"/>
      <c r="F49" s="77"/>
      <c r="G49" s="78">
        <f t="shared" si="5"/>
        <v>0</v>
      </c>
      <c r="H49" s="79" t="e">
        <f t="shared" si="6"/>
        <v>#DIV/0!</v>
      </c>
    </row>
    <row r="50" spans="1:8" ht="28.5" customHeight="1">
      <c r="A50" s="60" t="s">
        <v>128</v>
      </c>
      <c r="B50" s="322">
        <v>6050</v>
      </c>
      <c r="C50" s="77">
        <v>61</v>
      </c>
      <c r="D50" s="77">
        <v>82</v>
      </c>
      <c r="E50" s="77">
        <v>80</v>
      </c>
      <c r="F50" s="77">
        <v>82</v>
      </c>
      <c r="G50" s="78">
        <f t="shared" si="5"/>
        <v>2</v>
      </c>
      <c r="H50" s="79">
        <f t="shared" si="6"/>
        <v>102.49999999999999</v>
      </c>
    </row>
    <row r="51" spans="1:8" ht="29.25" customHeight="1">
      <c r="A51" s="59" t="s">
        <v>192</v>
      </c>
      <c r="B51" s="322">
        <v>6060</v>
      </c>
      <c r="C51" s="217">
        <f>SUM(C49:C50)</f>
        <v>61</v>
      </c>
      <c r="D51" s="217">
        <f>SUM(D49:D50)</f>
        <v>82</v>
      </c>
      <c r="E51" s="217">
        <f>SUM(E49:E50)</f>
        <v>80</v>
      </c>
      <c r="F51" s="217">
        <f>SUM(F49:F50)</f>
        <v>82</v>
      </c>
      <c r="G51" s="217">
        <f t="shared" si="5"/>
        <v>2</v>
      </c>
      <c r="H51" s="79">
        <f t="shared" si="6"/>
        <v>102.49999999999999</v>
      </c>
    </row>
    <row r="52" spans="1:8" ht="27" customHeight="1">
      <c r="A52" s="60" t="s">
        <v>194</v>
      </c>
      <c r="B52" s="322">
        <v>6070</v>
      </c>
      <c r="C52" s="77"/>
      <c r="D52" s="77"/>
      <c r="E52" s="77"/>
      <c r="F52" s="77"/>
      <c r="G52" s="78">
        <f t="shared" si="5"/>
        <v>0</v>
      </c>
      <c r="H52" s="79" t="e">
        <f t="shared" si="6"/>
        <v>#DIV/0!</v>
      </c>
    </row>
    <row r="53" spans="1:8" ht="24.75" customHeight="1">
      <c r="A53" s="60" t="s">
        <v>195</v>
      </c>
      <c r="B53" s="322">
        <v>6080</v>
      </c>
      <c r="C53" s="77"/>
      <c r="D53" s="77"/>
      <c r="E53" s="77"/>
      <c r="F53" s="77"/>
      <c r="G53" s="78">
        <f t="shared" si="5"/>
        <v>0</v>
      </c>
      <c r="H53" s="79" t="e">
        <f t="shared" si="6"/>
        <v>#DIV/0!</v>
      </c>
    </row>
    <row r="54" spans="1:8" ht="32.25" customHeight="1">
      <c r="A54" s="59" t="s">
        <v>114</v>
      </c>
      <c r="B54" s="324">
        <v>6090</v>
      </c>
      <c r="C54" s="326">
        <v>2807</v>
      </c>
      <c r="D54" s="326">
        <v>2700.5</v>
      </c>
      <c r="E54" s="326">
        <v>2816</v>
      </c>
      <c r="F54" s="326">
        <v>2700.5</v>
      </c>
      <c r="G54" s="217">
        <f t="shared" si="5"/>
        <v>-115.5</v>
      </c>
      <c r="H54" s="79">
        <f t="shared" si="6"/>
        <v>95.8984375</v>
      </c>
    </row>
    <row r="55" spans="1:8" ht="18.75">
      <c r="A55" s="317"/>
      <c r="B55" s="316"/>
      <c r="C55" s="316"/>
      <c r="D55" s="316"/>
      <c r="E55" s="316"/>
      <c r="F55" s="316"/>
      <c r="G55" s="316"/>
      <c r="H55" s="316"/>
    </row>
    <row r="56" spans="1:8" ht="36.75" customHeight="1">
      <c r="A56" s="86" t="s">
        <v>507</v>
      </c>
      <c r="B56" s="365" t="s">
        <v>272</v>
      </c>
      <c r="C56" s="365"/>
      <c r="D56" s="314"/>
      <c r="E56" s="88"/>
      <c r="F56" s="372" t="s">
        <v>506</v>
      </c>
      <c r="G56" s="372"/>
      <c r="H56" s="372"/>
    </row>
    <row r="57" spans="1:8" ht="15">
      <c r="A57" s="309" t="s">
        <v>69</v>
      </c>
      <c r="B57" s="90"/>
      <c r="C57" s="309" t="s">
        <v>70</v>
      </c>
      <c r="D57" s="309"/>
      <c r="E57" s="90"/>
      <c r="F57" s="364" t="s">
        <v>182</v>
      </c>
      <c r="G57" s="364"/>
      <c r="H57" s="364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1"/>
  <sheetViews>
    <sheetView topLeftCell="A10" zoomScaleNormal="100" workbookViewId="0">
      <selection activeCell="K12" sqref="K12"/>
    </sheetView>
  </sheetViews>
  <sheetFormatPr defaultRowHeight="12.75"/>
  <cols>
    <col min="1" max="1" width="36.42578125" customWidth="1"/>
    <col min="2" max="2" width="13" customWidth="1"/>
    <col min="3" max="3" width="13.42578125" customWidth="1"/>
    <col min="4" max="4" width="10.5703125" customWidth="1"/>
    <col min="5" max="5" width="11.7109375" customWidth="1"/>
    <col min="6" max="6" width="11.140625" customWidth="1"/>
    <col min="7" max="7" width="14.28515625" customWidth="1"/>
  </cols>
  <sheetData>
    <row r="1" spans="1:10" ht="45" customHeight="1">
      <c r="A1" s="245"/>
      <c r="B1" s="245"/>
      <c r="C1" s="245"/>
      <c r="D1" s="245"/>
      <c r="E1" s="245"/>
      <c r="F1" s="245"/>
      <c r="G1" s="245"/>
    </row>
    <row r="2" spans="1:10" ht="48" customHeight="1">
      <c r="A2" s="615" t="s">
        <v>526</v>
      </c>
      <c r="B2" s="615"/>
      <c r="C2" s="615"/>
      <c r="D2" s="615"/>
      <c r="E2" s="615"/>
      <c r="F2" s="615"/>
      <c r="G2" s="615"/>
    </row>
    <row r="3" spans="1:10" ht="23.25" customHeight="1">
      <c r="A3" s="245"/>
      <c r="B3" s="245"/>
      <c r="C3" s="245"/>
      <c r="D3" s="245"/>
      <c r="E3" s="245"/>
      <c r="F3" s="245"/>
      <c r="G3" s="245" t="s">
        <v>525</v>
      </c>
    </row>
    <row r="4" spans="1:10" ht="18.75">
      <c r="A4" s="616" t="s">
        <v>298</v>
      </c>
      <c r="B4" s="325"/>
      <c r="C4" s="325"/>
      <c r="D4" s="618"/>
      <c r="E4" s="618"/>
      <c r="F4" s="618"/>
      <c r="G4" s="618"/>
    </row>
    <row r="5" spans="1:10" ht="58.5" customHeight="1">
      <c r="A5" s="617"/>
      <c r="B5" s="327">
        <v>2019</v>
      </c>
      <c r="C5" s="327">
        <v>2020</v>
      </c>
      <c r="D5" s="327">
        <v>2021</v>
      </c>
      <c r="E5" s="327">
        <v>2022</v>
      </c>
      <c r="F5" s="327">
        <v>2023</v>
      </c>
      <c r="G5" s="304" t="s">
        <v>521</v>
      </c>
    </row>
    <row r="6" spans="1:10" ht="24" customHeight="1">
      <c r="A6" s="246" t="s">
        <v>299</v>
      </c>
      <c r="B6" s="328">
        <v>13241</v>
      </c>
      <c r="C6" s="328">
        <v>19065</v>
      </c>
      <c r="D6" s="329">
        <v>17009</v>
      </c>
      <c r="E6" s="329">
        <v>14583</v>
      </c>
      <c r="F6" s="329">
        <v>16091</v>
      </c>
      <c r="G6" s="329">
        <v>16454</v>
      </c>
    </row>
    <row r="7" spans="1:10" ht="27" customHeight="1">
      <c r="A7" s="246" t="s">
        <v>204</v>
      </c>
      <c r="B7" s="328">
        <v>13105.4</v>
      </c>
      <c r="C7" s="328">
        <v>18882.099999999999</v>
      </c>
      <c r="D7" s="329">
        <v>16912</v>
      </c>
      <c r="E7" s="329">
        <v>14481</v>
      </c>
      <c r="F7" s="329">
        <v>16079</v>
      </c>
      <c r="G7" s="329">
        <v>16449</v>
      </c>
    </row>
    <row r="8" spans="1:10" ht="29.25" customHeight="1">
      <c r="A8" s="246" t="s">
        <v>300</v>
      </c>
      <c r="B8" s="328">
        <v>135.6</v>
      </c>
      <c r="C8" s="328">
        <v>182.9</v>
      </c>
      <c r="D8" s="329">
        <f t="shared" ref="D8" si="0">D6-D7</f>
        <v>97</v>
      </c>
      <c r="E8" s="329">
        <v>102</v>
      </c>
      <c r="F8" s="329">
        <v>12</v>
      </c>
      <c r="G8" s="329">
        <v>5</v>
      </c>
    </row>
    <row r="9" spans="1:10" ht="32.25" customHeight="1">
      <c r="A9" s="246" t="s">
        <v>301</v>
      </c>
      <c r="B9" s="328"/>
      <c r="C9" s="328"/>
      <c r="D9" s="329"/>
      <c r="E9" s="329"/>
      <c r="F9" s="329"/>
      <c r="G9" s="329"/>
    </row>
    <row r="10" spans="1:10" ht="47.25" customHeight="1">
      <c r="A10" s="246" t="s">
        <v>302</v>
      </c>
      <c r="B10" s="328">
        <v>115.2</v>
      </c>
      <c r="C10" s="328">
        <v>270.7</v>
      </c>
      <c r="D10" s="329">
        <v>353</v>
      </c>
      <c r="E10" s="329">
        <v>441</v>
      </c>
      <c r="F10" s="329">
        <v>441</v>
      </c>
      <c r="G10" s="330">
        <v>490</v>
      </c>
    </row>
    <row r="11" spans="1:10" ht="46.5" customHeight="1">
      <c r="A11" s="246" t="s">
        <v>342</v>
      </c>
      <c r="B11" s="328">
        <v>21</v>
      </c>
      <c r="C11" s="328">
        <v>26.7</v>
      </c>
      <c r="D11" s="329">
        <v>26.7</v>
      </c>
      <c r="E11" s="329">
        <v>58.5</v>
      </c>
      <c r="F11" s="329">
        <v>58.5</v>
      </c>
      <c r="G11" s="331">
        <v>40.799999999999997</v>
      </c>
    </row>
    <row r="12" spans="1:10" ht="43.5" customHeight="1">
      <c r="A12" s="246" t="s">
        <v>343</v>
      </c>
      <c r="B12" s="328">
        <v>208.7</v>
      </c>
      <c r="C12" s="328">
        <v>280.2</v>
      </c>
      <c r="D12" s="329">
        <v>236.5</v>
      </c>
      <c r="E12" s="329">
        <v>22.7</v>
      </c>
      <c r="F12" s="329">
        <v>22.7</v>
      </c>
      <c r="G12" s="331">
        <v>67.5</v>
      </c>
    </row>
    <row r="13" spans="1:10" ht="41.25" customHeight="1">
      <c r="A13" s="248" t="s">
        <v>344</v>
      </c>
      <c r="B13" s="332">
        <v>13</v>
      </c>
      <c r="C13" s="332">
        <v>13</v>
      </c>
      <c r="D13" s="333">
        <v>11</v>
      </c>
      <c r="E13" s="333">
        <v>10</v>
      </c>
      <c r="F13" s="333">
        <v>10</v>
      </c>
      <c r="G13" s="333">
        <v>10</v>
      </c>
    </row>
    <row r="14" spans="1:10" ht="33.75" customHeight="1">
      <c r="A14" s="249" t="s">
        <v>471</v>
      </c>
      <c r="B14" s="334">
        <v>13</v>
      </c>
      <c r="C14" s="332">
        <v>13</v>
      </c>
      <c r="D14" s="333">
        <v>11</v>
      </c>
      <c r="E14" s="333">
        <v>10</v>
      </c>
      <c r="F14" s="333">
        <v>10</v>
      </c>
      <c r="G14" s="333">
        <v>10</v>
      </c>
    </row>
    <row r="15" spans="1:10" ht="51" customHeight="1">
      <c r="A15" s="248" t="s">
        <v>345</v>
      </c>
      <c r="B15" s="332">
        <v>13</v>
      </c>
      <c r="C15" s="332">
        <v>13</v>
      </c>
      <c r="D15" s="333">
        <v>11</v>
      </c>
      <c r="E15" s="333">
        <v>10</v>
      </c>
      <c r="F15" s="333">
        <v>10</v>
      </c>
      <c r="G15" s="333">
        <v>10</v>
      </c>
    </row>
    <row r="16" spans="1:10" ht="35.25" customHeight="1">
      <c r="A16" s="614"/>
      <c r="B16" s="614"/>
      <c r="C16" s="614"/>
      <c r="D16" s="614"/>
      <c r="E16" s="614"/>
      <c r="F16" s="614"/>
      <c r="G16" s="614"/>
      <c r="J16" s="247"/>
    </row>
    <row r="18" spans="1:5" ht="18.75">
      <c r="A18" s="270" t="s">
        <v>306</v>
      </c>
      <c r="B18" s="270"/>
      <c r="C18" s="270"/>
      <c r="E18" t="s">
        <v>506</v>
      </c>
    </row>
    <row r="19" spans="1:5" ht="18.75">
      <c r="A19" s="271"/>
      <c r="B19" s="271"/>
      <c r="C19" s="271"/>
    </row>
    <row r="20" spans="1:5" ht="18.75">
      <c r="A20" s="272" t="s">
        <v>307</v>
      </c>
      <c r="B20" s="272"/>
      <c r="C20" s="272"/>
      <c r="E20" t="s">
        <v>514</v>
      </c>
    </row>
    <row r="21" spans="1:5">
      <c r="A21" s="269"/>
      <c r="B21" s="269"/>
      <c r="C21" s="269"/>
    </row>
  </sheetData>
  <mergeCells count="4">
    <mergeCell ref="A16:G16"/>
    <mergeCell ref="A2:G2"/>
    <mergeCell ref="A4:A5"/>
    <mergeCell ref="D4:G4"/>
  </mergeCells>
  <phoneticPr fontId="3" type="noConversion"/>
  <pageMargins left="0.59055118110236227" right="0" top="0" bottom="0.19685039370078741" header="0.51181102362204722" footer="0.51181102362204722"/>
  <pageSetup paperSize="9" scale="81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zoomScaleNormal="100" workbookViewId="0">
      <selection activeCell="O4" sqref="O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0"/>
      <c r="B1" s="174"/>
      <c r="C1" s="174"/>
      <c r="D1" s="174"/>
      <c r="E1" s="175"/>
      <c r="F1" s="175"/>
      <c r="G1" s="175"/>
      <c r="H1" s="175"/>
      <c r="I1" s="632" t="s">
        <v>375</v>
      </c>
      <c r="J1" s="632"/>
      <c r="K1" s="632"/>
      <c r="L1" s="632"/>
      <c r="M1" s="632"/>
    </row>
    <row r="2" spans="1:15" ht="55.5" customHeight="1">
      <c r="A2" s="633" t="s">
        <v>515</v>
      </c>
      <c r="B2" s="633"/>
      <c r="C2" s="633"/>
      <c r="D2" s="633"/>
      <c r="E2" s="633"/>
      <c r="F2" s="633"/>
      <c r="G2" s="633"/>
      <c r="H2" s="633"/>
      <c r="I2" s="633"/>
      <c r="J2" s="633"/>
      <c r="K2" s="633"/>
      <c r="L2" s="633"/>
      <c r="M2" s="633"/>
    </row>
    <row r="3" spans="1:15" ht="23.25" customHeight="1">
      <c r="A3" s="170"/>
      <c r="B3" s="634" t="s">
        <v>542</v>
      </c>
      <c r="C3" s="634"/>
      <c r="D3" s="634"/>
      <c r="E3" s="634"/>
      <c r="F3" s="634"/>
      <c r="G3" s="634"/>
      <c r="H3" s="634"/>
      <c r="I3" s="634"/>
      <c r="J3" s="634"/>
      <c r="K3" s="634"/>
      <c r="L3" s="634"/>
      <c r="M3" s="170"/>
    </row>
    <row r="4" spans="1:15" ht="22.5" customHeight="1">
      <c r="A4" s="170"/>
      <c r="B4" s="631" t="s">
        <v>543</v>
      </c>
      <c r="C4" s="631"/>
      <c r="D4" s="631"/>
      <c r="E4" s="631"/>
      <c r="F4" s="631"/>
      <c r="G4" s="631"/>
      <c r="H4" s="631"/>
      <c r="I4" s="176"/>
      <c r="J4" s="176"/>
      <c r="K4" s="176"/>
      <c r="L4" s="176"/>
      <c r="M4" s="170"/>
    </row>
    <row r="5" spans="1:15" ht="15">
      <c r="A5" s="170"/>
      <c r="B5" s="631" t="s">
        <v>544</v>
      </c>
      <c r="C5" s="631"/>
      <c r="D5" s="631"/>
      <c r="E5" s="631"/>
      <c r="F5" s="631"/>
      <c r="G5" s="631"/>
      <c r="H5" s="631"/>
      <c r="I5" s="176"/>
      <c r="J5" s="176"/>
      <c r="K5" s="176"/>
      <c r="L5" s="176"/>
      <c r="M5" s="170"/>
    </row>
    <row r="6" spans="1:15" ht="6.75" customHeight="1">
      <c r="A6" s="170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0"/>
    </row>
    <row r="7" spans="1:15" ht="24" customHeight="1">
      <c r="A7" s="627" t="s">
        <v>317</v>
      </c>
      <c r="B7" s="628"/>
      <c r="C7" s="628"/>
      <c r="D7" s="628"/>
      <c r="E7" s="177"/>
      <c r="F7" s="177"/>
      <c r="G7" s="177"/>
      <c r="H7" s="177"/>
      <c r="I7" s="177"/>
      <c r="J7" s="177"/>
      <c r="K7" s="177"/>
      <c r="L7" s="178"/>
      <c r="M7" s="178"/>
      <c r="O7" s="178" t="s">
        <v>297</v>
      </c>
    </row>
    <row r="8" spans="1:15" ht="28.5" customHeight="1">
      <c r="A8" s="629" t="s">
        <v>318</v>
      </c>
      <c r="B8" s="626" t="s">
        <v>319</v>
      </c>
      <c r="C8" s="626" t="s">
        <v>320</v>
      </c>
      <c r="D8" s="626" t="s">
        <v>321</v>
      </c>
      <c r="E8" s="626" t="s">
        <v>322</v>
      </c>
      <c r="F8" s="626"/>
      <c r="G8" s="626" t="s">
        <v>323</v>
      </c>
      <c r="H8" s="626"/>
      <c r="I8" s="626" t="s">
        <v>324</v>
      </c>
      <c r="J8" s="626"/>
      <c r="K8" s="626" t="s">
        <v>325</v>
      </c>
      <c r="L8" s="626"/>
      <c r="M8" s="620" t="s">
        <v>326</v>
      </c>
      <c r="N8" s="622" t="s">
        <v>327</v>
      </c>
      <c r="O8" s="623"/>
    </row>
    <row r="9" spans="1:15" ht="28.5" customHeight="1">
      <c r="A9" s="630"/>
      <c r="B9" s="626"/>
      <c r="C9" s="626"/>
      <c r="D9" s="626"/>
      <c r="E9" s="626"/>
      <c r="F9" s="626"/>
      <c r="G9" s="626"/>
      <c r="H9" s="626"/>
      <c r="I9" s="626"/>
      <c r="J9" s="626"/>
      <c r="K9" s="626"/>
      <c r="L9" s="626"/>
      <c r="M9" s="621"/>
      <c r="N9" s="624"/>
      <c r="O9" s="625"/>
    </row>
    <row r="10" spans="1:15" ht="23.25" customHeight="1">
      <c r="A10" s="630"/>
      <c r="B10" s="626"/>
      <c r="C10" s="626"/>
      <c r="D10" s="626"/>
      <c r="E10" s="181" t="s">
        <v>328</v>
      </c>
      <c r="F10" s="181" t="s">
        <v>329</v>
      </c>
      <c r="G10" s="181" t="s">
        <v>328</v>
      </c>
      <c r="H10" s="181" t="s">
        <v>329</v>
      </c>
      <c r="I10" s="181" t="s">
        <v>328</v>
      </c>
      <c r="J10" s="181" t="s">
        <v>329</v>
      </c>
      <c r="K10" s="181" t="s">
        <v>328</v>
      </c>
      <c r="L10" s="181" t="s">
        <v>329</v>
      </c>
      <c r="M10" s="179" t="s">
        <v>330</v>
      </c>
      <c r="N10" s="181" t="s">
        <v>328</v>
      </c>
      <c r="O10" s="181" t="s">
        <v>329</v>
      </c>
    </row>
    <row r="11" spans="1:15" ht="17.25" customHeight="1">
      <c r="A11" s="182">
        <v>1</v>
      </c>
      <c r="B11" s="181">
        <v>2</v>
      </c>
      <c r="C11" s="181">
        <v>3</v>
      </c>
      <c r="D11" s="181">
        <v>4</v>
      </c>
      <c r="E11" s="181">
        <v>5</v>
      </c>
      <c r="F11" s="181">
        <v>6</v>
      </c>
      <c r="G11" s="181">
        <v>7</v>
      </c>
      <c r="H11" s="181">
        <v>8</v>
      </c>
      <c r="I11" s="181">
        <v>9</v>
      </c>
      <c r="J11" s="181">
        <v>10</v>
      </c>
      <c r="K11" s="181">
        <v>11</v>
      </c>
      <c r="L11" s="181">
        <v>12</v>
      </c>
      <c r="M11" s="182">
        <v>13</v>
      </c>
      <c r="N11" s="250">
        <v>14</v>
      </c>
      <c r="O11" s="250">
        <v>15</v>
      </c>
    </row>
    <row r="12" spans="1:15" ht="9" customHeight="1">
      <c r="A12" s="184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70"/>
    </row>
    <row r="13" spans="1:15" ht="28.5" customHeight="1">
      <c r="A13" s="627" t="s">
        <v>331</v>
      </c>
      <c r="B13" s="628"/>
      <c r="C13" s="628"/>
      <c r="D13" s="628"/>
      <c r="E13" s="177"/>
      <c r="F13" s="177"/>
      <c r="G13" s="177"/>
      <c r="H13" s="177"/>
      <c r="I13" s="177"/>
      <c r="J13" s="177"/>
      <c r="K13" s="177"/>
      <c r="L13" s="178"/>
      <c r="M13" s="178"/>
      <c r="O13" s="178" t="s">
        <v>297</v>
      </c>
    </row>
    <row r="14" spans="1:15" ht="30" customHeight="1">
      <c r="A14" s="629" t="s">
        <v>318</v>
      </c>
      <c r="B14" s="626" t="s">
        <v>319</v>
      </c>
      <c r="C14" s="626" t="s">
        <v>332</v>
      </c>
      <c r="D14" s="626" t="s">
        <v>321</v>
      </c>
      <c r="E14" s="626" t="s">
        <v>322</v>
      </c>
      <c r="F14" s="626"/>
      <c r="G14" s="626" t="s">
        <v>323</v>
      </c>
      <c r="H14" s="626"/>
      <c r="I14" s="626" t="s">
        <v>324</v>
      </c>
      <c r="J14" s="626"/>
      <c r="K14" s="626" t="s">
        <v>325</v>
      </c>
      <c r="L14" s="626"/>
      <c r="M14" s="620" t="s">
        <v>326</v>
      </c>
      <c r="N14" s="622" t="s">
        <v>327</v>
      </c>
      <c r="O14" s="623"/>
    </row>
    <row r="15" spans="1:15" ht="19.5" customHeight="1">
      <c r="A15" s="630"/>
      <c r="B15" s="626"/>
      <c r="C15" s="626"/>
      <c r="D15" s="626"/>
      <c r="E15" s="626"/>
      <c r="F15" s="626"/>
      <c r="G15" s="626"/>
      <c r="H15" s="626"/>
      <c r="I15" s="626"/>
      <c r="J15" s="626"/>
      <c r="K15" s="626"/>
      <c r="L15" s="626"/>
      <c r="M15" s="621"/>
      <c r="N15" s="624"/>
      <c r="O15" s="625"/>
    </row>
    <row r="16" spans="1:15" ht="21.75" customHeight="1">
      <c r="A16" s="630"/>
      <c r="B16" s="626"/>
      <c r="C16" s="626"/>
      <c r="D16" s="626"/>
      <c r="E16" s="181" t="s">
        <v>328</v>
      </c>
      <c r="F16" s="181" t="s">
        <v>329</v>
      </c>
      <c r="G16" s="181" t="s">
        <v>328</v>
      </c>
      <c r="H16" s="181" t="s">
        <v>329</v>
      </c>
      <c r="I16" s="181" t="s">
        <v>328</v>
      </c>
      <c r="J16" s="181" t="s">
        <v>329</v>
      </c>
      <c r="K16" s="181" t="s">
        <v>328</v>
      </c>
      <c r="L16" s="181" t="s">
        <v>329</v>
      </c>
      <c r="M16" s="179" t="s">
        <v>330</v>
      </c>
      <c r="N16" s="181" t="s">
        <v>328</v>
      </c>
      <c r="O16" s="181" t="s">
        <v>329</v>
      </c>
    </row>
    <row r="17" spans="1:15">
      <c r="A17" s="182">
        <v>1</v>
      </c>
      <c r="B17" s="181">
        <v>2</v>
      </c>
      <c r="C17" s="181">
        <v>3</v>
      </c>
      <c r="D17" s="181">
        <v>4</v>
      </c>
      <c r="E17" s="181">
        <v>5</v>
      </c>
      <c r="F17" s="181">
        <v>6</v>
      </c>
      <c r="G17" s="181">
        <v>7</v>
      </c>
      <c r="H17" s="181">
        <v>8</v>
      </c>
      <c r="I17" s="181">
        <v>9</v>
      </c>
      <c r="J17" s="181">
        <v>10</v>
      </c>
      <c r="K17" s="181">
        <v>11</v>
      </c>
      <c r="L17" s="181">
        <v>12</v>
      </c>
      <c r="M17" s="182">
        <v>13</v>
      </c>
      <c r="N17" s="183">
        <v>14</v>
      </c>
      <c r="O17" s="183">
        <v>15</v>
      </c>
    </row>
    <row r="18" spans="1:15">
      <c r="A18" s="184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70"/>
    </row>
    <row r="19" spans="1:15" ht="18" customHeight="1">
      <c r="A19" s="186" t="s">
        <v>333</v>
      </c>
      <c r="B19" s="186"/>
      <c r="C19" s="186"/>
      <c r="D19" s="186"/>
      <c r="E19" s="186"/>
      <c r="F19" s="186"/>
      <c r="G19" s="187"/>
      <c r="H19" s="187"/>
      <c r="I19" s="187"/>
      <c r="J19" s="187"/>
      <c r="K19" s="187"/>
      <c r="L19" s="187"/>
      <c r="M19" s="178" t="s">
        <v>297</v>
      </c>
    </row>
    <row r="20" spans="1:15" ht="42.75" customHeight="1">
      <c r="A20" s="188" t="s">
        <v>318</v>
      </c>
      <c r="B20" s="619" t="s">
        <v>319</v>
      </c>
      <c r="C20" s="619"/>
      <c r="D20" s="619" t="s">
        <v>334</v>
      </c>
      <c r="E20" s="619"/>
      <c r="F20" s="619"/>
      <c r="G20" s="619" t="s">
        <v>321</v>
      </c>
      <c r="H20" s="619"/>
      <c r="I20" s="619" t="s">
        <v>335</v>
      </c>
      <c r="J20" s="619"/>
      <c r="K20" s="619"/>
      <c r="L20" s="626" t="s">
        <v>326</v>
      </c>
      <c r="M20" s="626"/>
    </row>
    <row r="21" spans="1:15" ht="12.75" customHeight="1">
      <c r="A21" s="180">
        <v>1</v>
      </c>
      <c r="B21" s="619">
        <v>2</v>
      </c>
      <c r="C21" s="619"/>
      <c r="D21" s="619">
        <v>3</v>
      </c>
      <c r="E21" s="619"/>
      <c r="F21" s="619"/>
      <c r="G21" s="619">
        <v>4</v>
      </c>
      <c r="H21" s="619"/>
      <c r="I21" s="619">
        <v>5</v>
      </c>
      <c r="J21" s="619"/>
      <c r="K21" s="619"/>
      <c r="L21" s="619">
        <v>6</v>
      </c>
      <c r="M21" s="619"/>
    </row>
    <row r="22" spans="1:15">
      <c r="A22" s="171"/>
      <c r="B22" s="189"/>
      <c r="C22" s="190"/>
      <c r="D22" s="190"/>
      <c r="E22" s="190"/>
      <c r="F22" s="190"/>
      <c r="G22" s="187"/>
      <c r="H22" s="187"/>
      <c r="I22" s="187"/>
      <c r="J22" s="187"/>
      <c r="K22" s="187"/>
      <c r="L22" s="187"/>
      <c r="M22" s="170"/>
      <c r="N22" t="s">
        <v>517</v>
      </c>
    </row>
    <row r="23" spans="1:15">
      <c r="A23" s="170"/>
      <c r="B23" s="172"/>
      <c r="C23" s="172"/>
      <c r="D23" s="173"/>
      <c r="E23" s="191"/>
      <c r="F23" s="191"/>
      <c r="G23" s="173"/>
      <c r="H23" s="173"/>
      <c r="I23" s="173"/>
      <c r="J23" s="173"/>
      <c r="K23" s="173"/>
      <c r="L23" s="173"/>
      <c r="M23" s="170"/>
    </row>
    <row r="24" spans="1:15">
      <c r="A24" s="170"/>
      <c r="B24" s="173" t="s">
        <v>306</v>
      </c>
      <c r="C24" s="173"/>
      <c r="D24" s="173"/>
      <c r="E24" s="173"/>
      <c r="F24" s="173"/>
      <c r="G24" s="191"/>
      <c r="H24" s="191"/>
      <c r="I24" s="191"/>
      <c r="J24" s="191"/>
      <c r="K24" s="173" t="s">
        <v>307</v>
      </c>
      <c r="L24" s="173"/>
      <c r="M24" s="170" t="s">
        <v>514</v>
      </c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zoomScaleNormal="100" workbookViewId="0">
      <selection activeCell="AO4" sqref="AN4:AO4"/>
    </sheetView>
  </sheetViews>
  <sheetFormatPr defaultRowHeight="12.75"/>
  <cols>
    <col min="1" max="1" width="36.28515625" customWidth="1"/>
    <col min="2" max="2" width="29.5703125" customWidth="1"/>
    <col min="3" max="3" width="19.42578125" customWidth="1"/>
    <col min="4" max="4" width="16.7109375" customWidth="1"/>
  </cols>
  <sheetData>
    <row r="1" spans="1:4" ht="31.5" customHeight="1">
      <c r="A1" s="174"/>
      <c r="B1" s="174"/>
      <c r="C1" s="635" t="s">
        <v>336</v>
      </c>
      <c r="D1" s="635"/>
    </row>
    <row r="2" spans="1:4" ht="75" customHeight="1">
      <c r="A2" s="633" t="s">
        <v>308</v>
      </c>
      <c r="B2" s="633"/>
      <c r="C2" s="633"/>
      <c r="D2" s="633"/>
    </row>
    <row r="3" spans="1:4" ht="20.25" customHeight="1">
      <c r="A3" s="636" t="s">
        <v>518</v>
      </c>
      <c r="B3" s="636"/>
      <c r="C3" s="636"/>
      <c r="D3" s="636"/>
    </row>
    <row r="4" spans="1:4" ht="27" customHeight="1">
      <c r="A4" s="637" t="s">
        <v>303</v>
      </c>
      <c r="B4" s="637"/>
      <c r="C4" s="637"/>
      <c r="D4" s="637"/>
    </row>
    <row r="5" spans="1:4" ht="57" customHeight="1">
      <c r="A5" s="251" t="s">
        <v>304</v>
      </c>
      <c r="B5" s="251" t="s">
        <v>305</v>
      </c>
      <c r="C5" s="251" t="s">
        <v>527</v>
      </c>
      <c r="D5" s="251" t="s">
        <v>316</v>
      </c>
    </row>
    <row r="6" spans="1:4" ht="63" customHeight="1">
      <c r="A6" s="252" t="s">
        <v>309</v>
      </c>
      <c r="B6" s="253" t="s">
        <v>501</v>
      </c>
      <c r="C6" s="253">
        <v>1755.9</v>
      </c>
      <c r="D6" s="253">
        <v>343.5</v>
      </c>
    </row>
    <row r="7" spans="1:4">
      <c r="A7" s="254" t="s">
        <v>310</v>
      </c>
      <c r="B7" s="181"/>
      <c r="C7" s="255"/>
      <c r="D7" s="256"/>
    </row>
    <row r="8" spans="1:4" ht="29.25" customHeight="1">
      <c r="A8" s="254" t="s">
        <v>311</v>
      </c>
      <c r="B8" s="257"/>
      <c r="C8" s="258"/>
      <c r="D8" s="259"/>
    </row>
    <row r="9" spans="1:4" ht="34.5" customHeight="1">
      <c r="A9" s="254" t="s">
        <v>312</v>
      </c>
      <c r="B9" s="181"/>
      <c r="C9" s="255"/>
      <c r="D9" s="256"/>
    </row>
    <row r="10" spans="1:4" ht="24" customHeight="1">
      <c r="A10" s="254" t="s">
        <v>313</v>
      </c>
      <c r="B10" s="257"/>
      <c r="C10" s="258"/>
      <c r="D10" s="259"/>
    </row>
    <row r="11" spans="1:4" ht="60" customHeight="1">
      <c r="A11" s="254" t="s">
        <v>314</v>
      </c>
      <c r="B11" s="253" t="s">
        <v>501</v>
      </c>
      <c r="C11" s="253">
        <v>1755.9</v>
      </c>
      <c r="D11" s="253">
        <v>343.5</v>
      </c>
    </row>
    <row r="12" spans="1:4" ht="50.25" customHeight="1">
      <c r="A12" s="252" t="s">
        <v>315</v>
      </c>
      <c r="B12" s="257"/>
      <c r="C12" s="258"/>
      <c r="D12" s="259"/>
    </row>
    <row r="13" spans="1:4">
      <c r="A13" s="260"/>
      <c r="B13" s="261"/>
      <c r="C13" s="262"/>
      <c r="D13" s="262"/>
    </row>
    <row r="14" spans="1:4" ht="30.75" customHeight="1">
      <c r="A14" s="263" t="s">
        <v>306</v>
      </c>
      <c r="B14" s="263"/>
      <c r="C14" s="263"/>
      <c r="D14" s="264"/>
    </row>
    <row r="16" spans="1:4">
      <c r="A16" s="264" t="s">
        <v>307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45"/>
      <c r="D1" s="245"/>
      <c r="E1" s="635" t="s">
        <v>371</v>
      </c>
      <c r="F1" s="635"/>
      <c r="G1" s="192"/>
    </row>
    <row r="2" spans="3:7" ht="68.25" customHeight="1">
      <c r="C2" s="638" t="s">
        <v>341</v>
      </c>
      <c r="D2" s="638"/>
      <c r="E2" s="638"/>
      <c r="F2" s="638"/>
    </row>
    <row r="3" spans="3:7">
      <c r="C3" s="265"/>
      <c r="D3" s="245"/>
      <c r="E3" s="245"/>
      <c r="F3" s="245"/>
    </row>
    <row r="4" spans="3:7" ht="107.25" customHeight="1">
      <c r="C4" s="266" t="s">
        <v>337</v>
      </c>
      <c r="D4" s="266" t="s">
        <v>338</v>
      </c>
      <c r="E4" s="266" t="s">
        <v>339</v>
      </c>
      <c r="F4" s="266" t="s">
        <v>340</v>
      </c>
    </row>
    <row r="5" spans="3:7" ht="33.75" customHeight="1">
      <c r="C5" s="267"/>
      <c r="D5" s="267"/>
      <c r="E5" s="267"/>
      <c r="F5" s="267"/>
    </row>
    <row r="6" spans="3:7" ht="27" customHeight="1">
      <c r="C6" s="267"/>
      <c r="D6" s="267"/>
      <c r="E6" s="267"/>
      <c r="F6" s="267"/>
    </row>
    <row r="7" spans="3:7" ht="28.5" customHeight="1">
      <c r="C7" s="267"/>
      <c r="D7" s="267"/>
      <c r="E7" s="267"/>
      <c r="F7" s="267"/>
    </row>
    <row r="8" spans="3:7" ht="36" customHeight="1">
      <c r="C8" s="267"/>
      <c r="D8" s="267"/>
      <c r="E8" s="267"/>
      <c r="F8" s="267"/>
    </row>
    <row r="10" spans="3:7">
      <c r="C10" s="263" t="s">
        <v>306</v>
      </c>
    </row>
    <row r="12" spans="3:7">
      <c r="C12" s="264" t="s">
        <v>307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U39" sqref="U39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16" zoomScale="85" zoomScaleNormal="85" zoomScaleSheetLayoutView="75" workbookViewId="0">
      <selection activeCell="N25" sqref="N25"/>
    </sheetView>
  </sheetViews>
  <sheetFormatPr defaultRowHeight="18.75" outlineLevelRow="1"/>
  <cols>
    <col min="1" max="1" width="64.28515625" style="2" customWidth="1"/>
    <col min="2" max="2" width="6.5703125" style="20" customWidth="1"/>
    <col min="3" max="3" width="14.85546875" style="20" customWidth="1"/>
    <col min="4" max="4" width="15" style="20" customWidth="1"/>
    <col min="5" max="5" width="14.5703125" style="20" customWidth="1"/>
    <col min="6" max="6" width="14.7109375" style="20" customWidth="1"/>
    <col min="7" max="7" width="32.5703125" style="20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473</v>
      </c>
      <c r="B1" s="17"/>
      <c r="D1" s="2"/>
      <c r="E1" s="2" t="s">
        <v>493</v>
      </c>
      <c r="F1" s="2"/>
      <c r="G1" s="2"/>
    </row>
    <row r="2" spans="1:10">
      <c r="B2" s="17"/>
      <c r="D2" s="2"/>
      <c r="E2" s="2" t="s">
        <v>481</v>
      </c>
      <c r="F2" s="2"/>
      <c r="G2" s="2"/>
    </row>
    <row r="3" spans="1:10" ht="18.75" customHeight="1">
      <c r="A3" s="384"/>
      <c r="B3" s="385"/>
      <c r="D3" s="17"/>
      <c r="E3" s="2" t="s">
        <v>482</v>
      </c>
      <c r="F3" s="2"/>
      <c r="G3" s="2"/>
    </row>
    <row r="4" spans="1:10" ht="42" customHeight="1">
      <c r="A4" s="20" t="s">
        <v>474</v>
      </c>
      <c r="D4" s="17"/>
      <c r="E4" s="389" t="s">
        <v>0</v>
      </c>
      <c r="F4" s="389"/>
      <c r="G4" s="389"/>
      <c r="J4" s="39"/>
    </row>
    <row r="5" spans="1:10" ht="18.75" customHeight="1">
      <c r="A5" s="273"/>
      <c r="B5" s="273"/>
      <c r="D5" s="17"/>
      <c r="E5" s="17"/>
      <c r="F5" s="17"/>
      <c r="G5" s="390"/>
      <c r="H5" s="390"/>
      <c r="I5" s="50"/>
      <c r="J5" s="50"/>
    </row>
    <row r="6" spans="1:10" ht="18.75" customHeight="1">
      <c r="A6" s="20"/>
      <c r="D6" s="17"/>
      <c r="E6" s="17"/>
      <c r="F6" s="17"/>
      <c r="G6" s="50"/>
      <c r="H6" s="50"/>
      <c r="I6" s="50"/>
      <c r="J6" s="50"/>
    </row>
    <row r="7" spans="1:10" ht="18.75" customHeight="1">
      <c r="A7" s="20"/>
      <c r="D7" s="17"/>
      <c r="E7" s="17"/>
      <c r="F7" s="17"/>
      <c r="G7" s="50"/>
      <c r="H7" s="50"/>
      <c r="I7" s="50"/>
      <c r="J7" s="50"/>
    </row>
    <row r="8" spans="1:10" ht="18.75" customHeight="1">
      <c r="A8" s="386" t="s">
        <v>475</v>
      </c>
      <c r="B8" s="386"/>
      <c r="D8" s="17"/>
      <c r="E8" s="17"/>
      <c r="F8" s="17"/>
      <c r="G8" s="390"/>
      <c r="H8" s="390"/>
      <c r="I8" s="390"/>
      <c r="J8" s="390"/>
    </row>
    <row r="9" spans="1:10" ht="18.75" customHeight="1">
      <c r="E9" s="1" t="s">
        <v>478</v>
      </c>
      <c r="F9" s="1"/>
      <c r="G9" s="1"/>
      <c r="H9" s="1"/>
    </row>
    <row r="10" spans="1:10">
      <c r="A10" s="50" t="s">
        <v>476</v>
      </c>
      <c r="C10" s="3"/>
      <c r="D10" s="21"/>
      <c r="E10" s="274"/>
      <c r="F10" s="274"/>
      <c r="G10" s="274"/>
      <c r="H10" s="274"/>
    </row>
    <row r="11" spans="1:10" ht="18.75" customHeight="1">
      <c r="A11" s="391"/>
      <c r="B11" s="391"/>
      <c r="C11" s="143"/>
      <c r="D11" s="143"/>
      <c r="E11" s="275" t="s">
        <v>479</v>
      </c>
      <c r="F11" s="275"/>
      <c r="G11" s="275"/>
      <c r="H11" s="275"/>
    </row>
    <row r="12" spans="1:10" ht="20.25" customHeight="1">
      <c r="A12" s="388" t="s">
        <v>477</v>
      </c>
      <c r="B12" s="388"/>
      <c r="D12" s="2"/>
      <c r="E12" s="274"/>
      <c r="F12" s="274"/>
      <c r="G12" s="274"/>
      <c r="H12" s="274"/>
    </row>
    <row r="13" spans="1:10" ht="19.5" customHeight="1">
      <c r="A13" s="387"/>
      <c r="B13" s="387"/>
      <c r="E13" s="275" t="s">
        <v>480</v>
      </c>
      <c r="F13" s="275"/>
      <c r="G13" s="275"/>
      <c r="H13" s="275"/>
    </row>
    <row r="14" spans="1:10" ht="19.5" customHeight="1">
      <c r="A14" s="20"/>
      <c r="E14" s="274"/>
      <c r="F14" s="274"/>
      <c r="G14" s="274"/>
      <c r="H14" s="274"/>
    </row>
    <row r="15" spans="1:10" ht="19.5" customHeight="1">
      <c r="A15" s="388"/>
      <c r="B15" s="388"/>
      <c r="C15" s="3"/>
      <c r="D15" s="17"/>
      <c r="E15" s="17"/>
      <c r="F15" s="17"/>
      <c r="G15" s="389"/>
      <c r="H15" s="389"/>
      <c r="I15" s="389"/>
      <c r="J15" s="389"/>
    </row>
    <row r="16" spans="1:10" ht="16.5" customHeight="1">
      <c r="A16" s="386" t="s">
        <v>475</v>
      </c>
      <c r="B16" s="386"/>
      <c r="C16" s="3"/>
      <c r="D16" s="17"/>
      <c r="E16" s="17"/>
      <c r="F16" s="17"/>
      <c r="G16" s="50"/>
      <c r="H16" s="50"/>
      <c r="I16" s="50"/>
      <c r="J16" s="50"/>
    </row>
    <row r="17" spans="1:10" ht="16.5" customHeight="1">
      <c r="A17" s="20"/>
      <c r="C17" s="3"/>
      <c r="D17" s="17"/>
      <c r="E17" s="17"/>
      <c r="F17" s="17"/>
      <c r="G17" s="50"/>
      <c r="H17" s="50"/>
      <c r="I17" s="50"/>
      <c r="J17" s="50"/>
    </row>
    <row r="18" spans="1:10" ht="18.75" customHeight="1">
      <c r="A18" s="386"/>
      <c r="B18" s="386"/>
      <c r="D18" s="17"/>
      <c r="E18" s="2" t="s">
        <v>475</v>
      </c>
      <c r="F18" s="2"/>
      <c r="G18" s="2"/>
    </row>
    <row r="19" spans="1:10" ht="18.75" customHeight="1">
      <c r="A19" s="20"/>
      <c r="D19" s="17"/>
      <c r="E19" s="2"/>
      <c r="F19" s="2"/>
      <c r="G19" s="2"/>
    </row>
    <row r="20" spans="1:10" ht="27.75" customHeight="1">
      <c r="A20" s="47"/>
      <c r="B20" s="383"/>
      <c r="C20" s="383"/>
      <c r="D20" s="383"/>
      <c r="E20" s="215"/>
      <c r="F20" s="216"/>
      <c r="G20" s="5" t="s">
        <v>184</v>
      </c>
    </row>
    <row r="21" spans="1:10" ht="34.5" customHeight="1">
      <c r="A21" s="299" t="s">
        <v>509</v>
      </c>
      <c r="B21" s="383" t="s">
        <v>505</v>
      </c>
      <c r="C21" s="383"/>
      <c r="D21" s="383"/>
      <c r="E21" s="53"/>
      <c r="F21" s="11" t="s">
        <v>100</v>
      </c>
      <c r="G21" s="300">
        <v>20618676</v>
      </c>
    </row>
    <row r="22" spans="1:10" ht="28.5" customHeight="1">
      <c r="A22" s="47" t="s">
        <v>12</v>
      </c>
      <c r="B22" s="383"/>
      <c r="C22" s="383"/>
      <c r="D22" s="383"/>
      <c r="E22" s="48"/>
      <c r="F22" s="11" t="s">
        <v>99</v>
      </c>
      <c r="G22" s="300">
        <v>150</v>
      </c>
    </row>
    <row r="23" spans="1:10" ht="27" customHeight="1">
      <c r="A23" s="47" t="s">
        <v>17</v>
      </c>
      <c r="B23" s="383" t="s">
        <v>510</v>
      </c>
      <c r="C23" s="383"/>
      <c r="D23" s="383"/>
      <c r="E23" s="48"/>
      <c r="F23" s="11" t="s">
        <v>98</v>
      </c>
      <c r="G23" s="300">
        <v>3210300000</v>
      </c>
    </row>
    <row r="24" spans="1:10" ht="27" customHeight="1">
      <c r="A24" s="51" t="s">
        <v>66</v>
      </c>
      <c r="B24" s="383"/>
      <c r="C24" s="383"/>
      <c r="D24" s="383"/>
      <c r="E24" s="53"/>
      <c r="F24" s="11" t="s">
        <v>7</v>
      </c>
      <c r="G24" s="5"/>
    </row>
    <row r="25" spans="1:10" ht="24.75" customHeight="1">
      <c r="A25" s="51" t="s">
        <v>14</v>
      </c>
      <c r="B25" s="383"/>
      <c r="C25" s="383"/>
      <c r="D25" s="383"/>
      <c r="E25" s="53"/>
      <c r="F25" s="11" t="s">
        <v>6</v>
      </c>
      <c r="G25" s="5"/>
    </row>
    <row r="26" spans="1:10" ht="33.75" customHeight="1">
      <c r="A26" s="51" t="s">
        <v>13</v>
      </c>
      <c r="B26" s="383" t="s">
        <v>508</v>
      </c>
      <c r="C26" s="383"/>
      <c r="D26" s="383"/>
      <c r="E26" s="53"/>
      <c r="F26" s="11" t="s">
        <v>8</v>
      </c>
      <c r="G26" s="300" t="s">
        <v>498</v>
      </c>
    </row>
    <row r="27" spans="1:10" ht="40.5" customHeight="1">
      <c r="A27" s="51" t="s">
        <v>237</v>
      </c>
      <c r="B27" s="383"/>
      <c r="C27" s="383"/>
      <c r="D27" s="383"/>
      <c r="E27" s="383" t="s">
        <v>137</v>
      </c>
      <c r="F27" s="393"/>
      <c r="G27" s="9"/>
    </row>
    <row r="28" spans="1:10" ht="36" customHeight="1">
      <c r="A28" s="51" t="s">
        <v>18</v>
      </c>
      <c r="B28" s="383" t="s">
        <v>500</v>
      </c>
      <c r="C28" s="383"/>
      <c r="D28" s="383"/>
      <c r="E28" s="383" t="s">
        <v>138</v>
      </c>
      <c r="F28" s="394"/>
      <c r="G28" s="9"/>
    </row>
    <row r="29" spans="1:10" ht="33" customHeight="1">
      <c r="A29" s="51" t="s">
        <v>90</v>
      </c>
      <c r="B29" s="383">
        <v>9</v>
      </c>
      <c r="C29" s="383"/>
      <c r="D29" s="383"/>
      <c r="E29" s="52"/>
      <c r="F29" s="52"/>
      <c r="G29" s="301"/>
    </row>
    <row r="30" spans="1:10" ht="30.75" customHeight="1">
      <c r="A30" s="47" t="s">
        <v>9</v>
      </c>
      <c r="B30" s="395" t="s">
        <v>501</v>
      </c>
      <c r="C30" s="395"/>
      <c r="D30" s="395"/>
      <c r="E30" s="395"/>
      <c r="F30" s="395"/>
      <c r="G30" s="49"/>
    </row>
    <row r="31" spans="1:10" ht="34.5" customHeight="1">
      <c r="A31" s="51" t="s">
        <v>10</v>
      </c>
      <c r="B31" s="395" t="s">
        <v>503</v>
      </c>
      <c r="C31" s="395"/>
      <c r="D31" s="395"/>
      <c r="E31" s="395"/>
      <c r="F31" s="395"/>
      <c r="G31" s="52"/>
    </row>
    <row r="32" spans="1:10" ht="28.5" customHeight="1">
      <c r="A32" s="47" t="s">
        <v>11</v>
      </c>
      <c r="B32" s="395" t="s">
        <v>502</v>
      </c>
      <c r="C32" s="395"/>
      <c r="D32" s="395"/>
      <c r="E32" s="395"/>
      <c r="F32" s="395"/>
      <c r="G32" s="49"/>
    </row>
    <row r="33" spans="1:7" ht="269.25" customHeight="1">
      <c r="A33" s="392"/>
      <c r="B33" s="392"/>
      <c r="C33" s="392"/>
      <c r="D33" s="2"/>
      <c r="E33" s="2"/>
      <c r="F33" s="2"/>
      <c r="G33" s="2"/>
    </row>
    <row r="34" spans="1:7" ht="27.75" customHeight="1">
      <c r="A34" s="374"/>
      <c r="B34" s="374"/>
      <c r="C34" s="374"/>
      <c r="D34" s="374"/>
      <c r="E34" s="374"/>
      <c r="F34" s="374"/>
      <c r="G34" s="374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0"/>
      <c r="B37" s="160"/>
      <c r="C37" s="160"/>
      <c r="D37" s="160"/>
      <c r="E37" s="160"/>
      <c r="F37" s="160"/>
      <c r="G37" s="160"/>
    </row>
    <row r="38" spans="1:7" ht="9" customHeight="1">
      <c r="A38" s="10"/>
      <c r="B38" s="10"/>
      <c r="C38" s="10"/>
      <c r="D38" s="10"/>
      <c r="E38" s="10"/>
      <c r="F38" s="10"/>
      <c r="G38" s="10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61"/>
      <c r="C41" s="39"/>
      <c r="D41" s="34"/>
      <c r="E41" s="34"/>
      <c r="F41" s="34"/>
      <c r="G41" s="34"/>
    </row>
    <row r="42" spans="1:7" ht="66" customHeight="1">
      <c r="B42" s="161"/>
      <c r="C42" s="39"/>
      <c r="D42" s="40"/>
      <c r="E42" s="40"/>
      <c r="F42" s="40"/>
      <c r="G42" s="40"/>
    </row>
    <row r="43" spans="1:7" ht="12.75" customHeight="1">
      <c r="A43" s="151"/>
      <c r="B43" s="152"/>
      <c r="C43" s="151"/>
      <c r="D43" s="151"/>
      <c r="E43" s="152"/>
      <c r="F43" s="151"/>
      <c r="G43" s="152"/>
    </row>
    <row r="44" spans="1:7" ht="27.75" customHeight="1">
      <c r="A44" s="162"/>
      <c r="B44" s="162"/>
      <c r="C44" s="162"/>
      <c r="D44" s="162"/>
      <c r="E44" s="162"/>
      <c r="F44" s="162"/>
      <c r="G44" s="162"/>
    </row>
    <row r="45" spans="1:7" ht="27" customHeight="1">
      <c r="A45" s="153"/>
      <c r="B45" s="152"/>
      <c r="C45" s="154"/>
      <c r="D45" s="154"/>
      <c r="E45" s="154"/>
      <c r="F45" s="154"/>
      <c r="G45" s="70"/>
    </row>
    <row r="46" spans="1:7" ht="38.25" customHeight="1">
      <c r="A46" s="153"/>
      <c r="B46" s="152"/>
      <c r="C46" s="154"/>
      <c r="D46" s="154"/>
      <c r="E46" s="154"/>
      <c r="F46" s="154"/>
      <c r="G46" s="70"/>
    </row>
    <row r="47" spans="1:7" ht="20.100000000000001" customHeight="1">
      <c r="A47" s="155"/>
      <c r="B47" s="152"/>
      <c r="C47" s="154"/>
      <c r="D47" s="154"/>
      <c r="E47" s="154"/>
      <c r="F47" s="154"/>
      <c r="G47" s="70"/>
    </row>
    <row r="48" spans="1:7" ht="20.100000000000001" customHeight="1">
      <c r="A48" s="153"/>
      <c r="B48" s="152"/>
      <c r="C48" s="154"/>
      <c r="D48" s="154"/>
      <c r="E48" s="154"/>
      <c r="F48" s="154"/>
      <c r="G48" s="70"/>
    </row>
    <row r="49" spans="1:7" ht="20.100000000000001" customHeight="1">
      <c r="A49" s="153"/>
      <c r="B49" s="152"/>
      <c r="C49" s="154"/>
      <c r="D49" s="154"/>
      <c r="E49" s="154"/>
      <c r="F49" s="154"/>
      <c r="G49" s="70"/>
    </row>
    <row r="50" spans="1:7" ht="27" customHeight="1">
      <c r="A50" s="153"/>
      <c r="B50" s="152"/>
      <c r="C50" s="154"/>
      <c r="D50" s="154"/>
      <c r="E50" s="154"/>
      <c r="F50" s="154"/>
      <c r="G50" s="70"/>
    </row>
    <row r="51" spans="1:7" ht="20.100000000000001" customHeight="1">
      <c r="A51" s="156"/>
      <c r="B51" s="152"/>
      <c r="C51" s="154"/>
      <c r="D51" s="154"/>
      <c r="E51" s="154"/>
      <c r="F51" s="154"/>
      <c r="G51" s="70"/>
    </row>
    <row r="52" spans="1:7" ht="37.5" customHeight="1">
      <c r="A52" s="157"/>
      <c r="B52" s="152"/>
      <c r="C52" s="154"/>
      <c r="D52" s="154"/>
      <c r="E52" s="154"/>
      <c r="F52" s="154"/>
      <c r="G52" s="70"/>
    </row>
    <row r="53" spans="1:7" ht="21" customHeight="1">
      <c r="A53" s="153"/>
      <c r="B53" s="152"/>
      <c r="C53" s="154"/>
      <c r="D53" s="154"/>
      <c r="E53" s="154"/>
      <c r="F53" s="154"/>
      <c r="G53" s="70"/>
    </row>
    <row r="54" spans="1:7" ht="20.100000000000001" customHeight="1">
      <c r="A54" s="158"/>
      <c r="B54" s="152"/>
      <c r="C54" s="154"/>
      <c r="D54" s="154"/>
      <c r="E54" s="154"/>
      <c r="F54" s="154"/>
      <c r="G54" s="70"/>
    </row>
    <row r="55" spans="1:7" ht="20.100000000000001" customHeight="1">
      <c r="A55" s="22"/>
      <c r="B55" s="152"/>
      <c r="C55" s="154"/>
      <c r="D55" s="154"/>
      <c r="E55" s="154"/>
      <c r="F55" s="154"/>
      <c r="G55" s="70"/>
    </row>
    <row r="56" spans="1:7" ht="20.100000000000001" customHeight="1">
      <c r="A56" s="156"/>
      <c r="B56" s="152"/>
      <c r="C56" s="154"/>
      <c r="D56" s="154"/>
      <c r="E56" s="154"/>
      <c r="F56" s="154"/>
      <c r="G56" s="70"/>
    </row>
    <row r="57" spans="1:7" ht="18" customHeight="1">
      <c r="A57" s="157"/>
      <c r="B57" s="152"/>
      <c r="C57" s="154"/>
      <c r="D57" s="154"/>
      <c r="E57" s="154"/>
      <c r="F57" s="154"/>
      <c r="G57" s="70"/>
    </row>
    <row r="58" spans="1:7" ht="0.75" hidden="1" customHeight="1">
      <c r="A58" s="157"/>
      <c r="B58" s="40"/>
      <c r="C58" s="69"/>
      <c r="D58" s="69"/>
      <c r="E58" s="163"/>
      <c r="F58" s="163"/>
      <c r="G58" s="163"/>
    </row>
    <row r="59" spans="1:7" ht="18.75" hidden="1" customHeight="1" outlineLevel="1">
      <c r="A59" s="162"/>
      <c r="B59" s="162"/>
      <c r="C59" s="162"/>
      <c r="D59" s="162"/>
      <c r="E59" s="162"/>
      <c r="F59" s="162"/>
      <c r="G59" s="162"/>
    </row>
    <row r="60" spans="1:7" ht="21" customHeight="1" collapsed="1">
      <c r="A60" s="157"/>
      <c r="B60" s="152"/>
      <c r="C60" s="154"/>
      <c r="D60" s="154"/>
      <c r="E60" s="154"/>
      <c r="F60" s="154"/>
      <c r="G60" s="70"/>
    </row>
    <row r="61" spans="1:7" ht="23.25" customHeight="1">
      <c r="A61" s="45"/>
      <c r="B61" s="152"/>
      <c r="C61" s="154"/>
      <c r="D61" s="154"/>
      <c r="E61" s="154"/>
      <c r="F61" s="154"/>
      <c r="G61" s="70"/>
    </row>
    <row r="62" spans="1:7" ht="36.75" customHeight="1">
      <c r="A62" s="45"/>
      <c r="B62" s="152"/>
      <c r="C62" s="154"/>
      <c r="D62" s="154"/>
      <c r="E62" s="154"/>
      <c r="F62" s="154"/>
      <c r="G62" s="70"/>
    </row>
    <row r="63" spans="1:7" ht="37.5" customHeight="1">
      <c r="A63" s="157"/>
      <c r="B63" s="152"/>
      <c r="C63" s="154"/>
      <c r="D63" s="154"/>
      <c r="E63" s="154"/>
      <c r="F63" s="154"/>
      <c r="G63" s="70"/>
    </row>
    <row r="64" spans="1:7" ht="37.5" customHeight="1">
      <c r="A64" s="157"/>
      <c r="B64" s="152"/>
      <c r="C64" s="154"/>
      <c r="D64" s="154"/>
      <c r="E64" s="154"/>
      <c r="F64" s="154"/>
      <c r="G64" s="70"/>
    </row>
    <row r="65" spans="1:7" ht="21" customHeight="1">
      <c r="A65" s="158"/>
      <c r="B65" s="152"/>
      <c r="C65" s="154"/>
      <c r="D65" s="154"/>
      <c r="E65" s="154"/>
      <c r="F65" s="154"/>
      <c r="G65" s="70"/>
    </row>
    <row r="66" spans="1:7" ht="20.100000000000001" customHeight="1">
      <c r="A66" s="162"/>
      <c r="B66" s="162"/>
      <c r="C66" s="162"/>
      <c r="D66" s="162"/>
      <c r="E66" s="162"/>
      <c r="F66" s="162"/>
      <c r="G66" s="162"/>
    </row>
    <row r="67" spans="1:7" ht="19.5" customHeight="1">
      <c r="A67" s="22"/>
      <c r="B67" s="151"/>
      <c r="C67" s="154"/>
      <c r="D67" s="154"/>
      <c r="E67" s="154"/>
      <c r="F67" s="154"/>
      <c r="G67" s="70"/>
    </row>
    <row r="68" spans="1:7" ht="20.100000000000001" customHeight="1">
      <c r="A68" s="22"/>
      <c r="B68" s="151"/>
      <c r="C68" s="154"/>
      <c r="D68" s="154"/>
      <c r="E68" s="154"/>
      <c r="F68" s="154"/>
      <c r="G68" s="70"/>
    </row>
    <row r="69" spans="1:7" ht="21" customHeight="1">
      <c r="A69" s="156"/>
      <c r="B69" s="151"/>
      <c r="C69" s="154"/>
      <c r="D69" s="154"/>
      <c r="E69" s="154"/>
      <c r="F69" s="154"/>
      <c r="G69" s="70"/>
    </row>
    <row r="70" spans="1:7" ht="24" customHeight="1">
      <c r="A70" s="164"/>
      <c r="B70" s="164"/>
      <c r="C70" s="164"/>
      <c r="D70" s="164"/>
      <c r="E70" s="164"/>
      <c r="F70" s="164"/>
      <c r="G70" s="164"/>
    </row>
    <row r="71" spans="1:7" ht="16.5" customHeight="1">
      <c r="A71" s="157"/>
      <c r="B71" s="151"/>
      <c r="C71" s="154"/>
      <c r="D71" s="154"/>
      <c r="E71" s="154"/>
      <c r="F71" s="154"/>
      <c r="G71" s="70"/>
    </row>
    <row r="72" spans="1:7" ht="20.100000000000001" customHeight="1">
      <c r="A72" s="165"/>
      <c r="B72" s="165"/>
      <c r="C72" s="165"/>
      <c r="D72" s="165"/>
      <c r="E72" s="165"/>
      <c r="F72" s="165"/>
      <c r="G72" s="165"/>
    </row>
    <row r="73" spans="1:7" ht="16.5" customHeight="1">
      <c r="A73" s="157"/>
      <c r="B73" s="151"/>
      <c r="C73" s="154"/>
      <c r="D73" s="154"/>
      <c r="E73" s="154"/>
      <c r="F73" s="154"/>
      <c r="G73" s="70"/>
    </row>
    <row r="74" spans="1:7" ht="20.100000000000001" customHeight="1">
      <c r="A74" s="157"/>
      <c r="B74" s="151"/>
      <c r="C74" s="154"/>
      <c r="D74" s="154"/>
      <c r="E74" s="154"/>
      <c r="F74" s="154"/>
      <c r="G74" s="70"/>
    </row>
    <row r="75" spans="1:7" ht="20.100000000000001" customHeight="1">
      <c r="A75" s="162"/>
      <c r="B75" s="162"/>
      <c r="C75" s="162"/>
      <c r="D75" s="162"/>
      <c r="E75" s="162"/>
      <c r="F75" s="162"/>
      <c r="G75" s="162"/>
    </row>
    <row r="76" spans="1:7" ht="18" customHeight="1">
      <c r="A76" s="157"/>
      <c r="B76" s="151"/>
      <c r="C76" s="154"/>
      <c r="D76" s="154"/>
      <c r="E76" s="154"/>
      <c r="F76" s="154"/>
      <c r="G76" s="70"/>
    </row>
    <row r="77" spans="1:7" ht="20.100000000000001" customHeight="1">
      <c r="A77" s="157"/>
      <c r="B77" s="151"/>
      <c r="C77" s="154"/>
      <c r="D77" s="154"/>
      <c r="E77" s="154"/>
      <c r="F77" s="154"/>
      <c r="G77" s="70"/>
    </row>
    <row r="78" spans="1:7" ht="20.100000000000001" customHeight="1">
      <c r="A78" s="159"/>
      <c r="B78" s="151"/>
      <c r="C78" s="154"/>
      <c r="D78" s="154"/>
      <c r="E78" s="154"/>
      <c r="F78" s="154"/>
      <c r="G78" s="70"/>
    </row>
    <row r="79" spans="1:7" ht="20.100000000000001" customHeight="1">
      <c r="A79" s="158"/>
      <c r="B79" s="151"/>
      <c r="C79" s="154"/>
      <c r="D79" s="154"/>
      <c r="E79" s="154"/>
      <c r="F79" s="154"/>
      <c r="G79" s="70"/>
    </row>
    <row r="80" spans="1:7" s="4" customFormat="1" ht="20.100000000000001" customHeight="1">
      <c r="A80" s="157"/>
      <c r="B80" s="151"/>
      <c r="C80" s="154"/>
      <c r="D80" s="154"/>
      <c r="E80" s="154"/>
      <c r="F80" s="154"/>
      <c r="G80" s="70"/>
    </row>
    <row r="81" spans="1:16" ht="20.100000000000001" customHeight="1">
      <c r="A81" s="157"/>
      <c r="B81" s="151"/>
      <c r="C81" s="154"/>
      <c r="D81" s="154"/>
      <c r="E81" s="154"/>
      <c r="F81" s="154"/>
      <c r="G81" s="70"/>
    </row>
    <row r="82" spans="1:16" ht="20.100000000000001" customHeight="1">
      <c r="A82" s="158"/>
      <c r="B82" s="151"/>
      <c r="C82" s="154"/>
      <c r="D82" s="154"/>
      <c r="E82" s="154"/>
      <c r="F82" s="154"/>
      <c r="G82" s="70"/>
    </row>
    <row r="83" spans="1:16" s="4" customFormat="1" ht="20.100000000000001" customHeight="1">
      <c r="A83" s="157"/>
      <c r="B83" s="151"/>
      <c r="C83" s="154"/>
      <c r="D83" s="154"/>
      <c r="E83" s="154"/>
      <c r="F83" s="154"/>
      <c r="G83" s="70"/>
    </row>
    <row r="84" spans="1:16" ht="20.100000000000001" customHeight="1">
      <c r="A84" s="157"/>
      <c r="B84" s="151"/>
      <c r="C84" s="154"/>
      <c r="D84" s="154"/>
      <c r="E84" s="154"/>
      <c r="F84" s="154"/>
      <c r="G84" s="70"/>
    </row>
    <row r="85" spans="1:16" ht="20.100000000000001" customHeight="1">
      <c r="A85" s="158"/>
      <c r="B85" s="81"/>
      <c r="C85" s="154"/>
      <c r="D85" s="154"/>
      <c r="E85" s="154"/>
      <c r="F85" s="154"/>
      <c r="G85" s="70"/>
    </row>
    <row r="86" spans="1:16" s="4" customFormat="1" ht="20.100000000000001" customHeight="1">
      <c r="A86" s="158"/>
      <c r="B86" s="20"/>
      <c r="C86" s="154"/>
      <c r="D86" s="154"/>
      <c r="E86" s="154"/>
      <c r="F86" s="154"/>
      <c r="G86" s="70"/>
    </row>
    <row r="87" spans="1:16" ht="8.25" customHeight="1">
      <c r="A87" s="22"/>
    </row>
    <row r="88" spans="1:16" ht="21.75" customHeight="1">
      <c r="A88" s="86"/>
      <c r="B88" s="87"/>
      <c r="C88" s="147"/>
      <c r="D88" s="88"/>
      <c r="E88" s="134"/>
      <c r="F88" s="134"/>
      <c r="G88" s="134"/>
    </row>
    <row r="89" spans="1:16" s="1" customFormat="1" ht="20.100000000000001" customHeight="1">
      <c r="A89" s="89"/>
      <c r="B89" s="90"/>
      <c r="C89" s="89"/>
      <c r="D89" s="90"/>
      <c r="E89" s="90"/>
      <c r="F89" s="90"/>
      <c r="G89" s="9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9"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316"/>
  <sheetViews>
    <sheetView tabSelected="1" zoomScaleNormal="100" zoomScaleSheetLayoutView="100" workbookViewId="0">
      <pane xSplit="2" ySplit="6" topLeftCell="C43" activePane="bottomRight" state="frozen"/>
      <selection activeCell="A67" sqref="A67"/>
      <selection pane="topRight" activeCell="A67" sqref="A67"/>
      <selection pane="bottomLeft" activeCell="A67" sqref="A67"/>
      <selection pane="bottomRight" activeCell="Q48" sqref="Q48"/>
    </sheetView>
  </sheetViews>
  <sheetFormatPr defaultRowHeight="18.75"/>
  <cols>
    <col min="1" max="1" width="47.7109375" style="2" customWidth="1"/>
    <col min="2" max="2" width="5.85546875" style="20" customWidth="1"/>
    <col min="3" max="4" width="15.85546875" style="20" customWidth="1"/>
    <col min="5" max="5" width="13.85546875" style="20" customWidth="1"/>
    <col min="6" max="6" width="14.28515625" style="20" customWidth="1"/>
    <col min="7" max="7" width="12.28515625" style="20" customWidth="1"/>
    <col min="8" max="8" width="12.140625" style="284" customWidth="1"/>
    <col min="9" max="9" width="15.85546875" style="20" customWidth="1"/>
    <col min="10" max="16384" width="9.140625" style="2"/>
  </cols>
  <sheetData>
    <row r="1" spans="1:10" ht="30.75" customHeight="1">
      <c r="A1" s="398" t="s">
        <v>83</v>
      </c>
      <c r="B1" s="398"/>
      <c r="C1" s="398"/>
      <c r="D1" s="398"/>
      <c r="E1" s="398"/>
      <c r="F1" s="398"/>
      <c r="G1" s="398"/>
      <c r="H1" s="398"/>
      <c r="I1" s="398"/>
    </row>
    <row r="2" spans="1:10" ht="5.25" customHeight="1">
      <c r="A2" s="33"/>
      <c r="B2" s="40"/>
      <c r="C2" s="40"/>
      <c r="D2" s="40"/>
      <c r="E2" s="40"/>
      <c r="F2" s="40"/>
      <c r="G2" s="40"/>
      <c r="H2" s="278"/>
      <c r="I2" s="40"/>
    </row>
    <row r="3" spans="1:10" ht="42" customHeight="1">
      <c r="A3" s="375" t="s">
        <v>203</v>
      </c>
      <c r="B3" s="376" t="s">
        <v>15</v>
      </c>
      <c r="C3" s="378" t="s">
        <v>483</v>
      </c>
      <c r="D3" s="378"/>
      <c r="E3" s="377" t="s">
        <v>533</v>
      </c>
      <c r="F3" s="377"/>
      <c r="G3" s="377"/>
      <c r="H3" s="377"/>
      <c r="I3" s="399" t="s">
        <v>197</v>
      </c>
    </row>
    <row r="4" spans="1:10" ht="72.75" customHeight="1">
      <c r="A4" s="375"/>
      <c r="B4" s="376"/>
      <c r="C4" s="335" t="s">
        <v>529</v>
      </c>
      <c r="D4" s="335" t="s">
        <v>530</v>
      </c>
      <c r="E4" s="46" t="s">
        <v>187</v>
      </c>
      <c r="F4" s="46" t="s">
        <v>176</v>
      </c>
      <c r="G4" s="46" t="s">
        <v>383</v>
      </c>
      <c r="H4" s="279" t="s">
        <v>384</v>
      </c>
      <c r="I4" s="400"/>
      <c r="J4" s="308"/>
    </row>
    <row r="5" spans="1:10" ht="12" customHeight="1">
      <c r="A5" s="100">
        <v>1</v>
      </c>
      <c r="B5" s="101">
        <v>2</v>
      </c>
      <c r="C5" s="100">
        <v>3</v>
      </c>
      <c r="D5" s="100">
        <v>4</v>
      </c>
      <c r="E5" s="101">
        <v>5</v>
      </c>
      <c r="F5" s="100">
        <v>6</v>
      </c>
      <c r="G5" s="100">
        <v>7</v>
      </c>
      <c r="H5" s="286">
        <v>8</v>
      </c>
      <c r="I5" s="100">
        <v>9</v>
      </c>
      <c r="J5" s="308"/>
    </row>
    <row r="6" spans="1:10" s="4" customFormat="1" ht="33" customHeight="1">
      <c r="A6" s="396" t="s">
        <v>196</v>
      </c>
      <c r="B6" s="396"/>
      <c r="C6" s="396"/>
      <c r="D6" s="396"/>
      <c r="E6" s="396"/>
      <c r="F6" s="396"/>
      <c r="G6" s="396"/>
      <c r="H6" s="396"/>
      <c r="I6" s="396"/>
      <c r="J6" s="310"/>
    </row>
    <row r="7" spans="1:10" s="4" customFormat="1" ht="42.75" customHeight="1">
      <c r="A7" s="206" t="s">
        <v>381</v>
      </c>
      <c r="B7" s="91">
        <v>1000</v>
      </c>
      <c r="C7" s="326">
        <v>7970</v>
      </c>
      <c r="D7" s="326">
        <v>7541</v>
      </c>
      <c r="E7" s="326">
        <v>4070</v>
      </c>
      <c r="F7" s="326">
        <v>3704.3</v>
      </c>
      <c r="G7" s="217">
        <f>F7-E7</f>
        <v>-365.69999999999982</v>
      </c>
      <c r="H7" s="280">
        <f>F7/E7*100</f>
        <v>91.014742014742026</v>
      </c>
      <c r="I7" s="63"/>
      <c r="J7" s="310"/>
    </row>
    <row r="8" spans="1:10" ht="44.25" customHeight="1">
      <c r="A8" s="206" t="s">
        <v>382</v>
      </c>
      <c r="B8" s="202">
        <v>1010</v>
      </c>
      <c r="C8" s="217">
        <f>SUM(C9:C16)</f>
        <v>-6932</v>
      </c>
      <c r="D8" s="217">
        <f>SUM(D9:D16)</f>
        <v>-6687</v>
      </c>
      <c r="E8" s="217">
        <f>SUM(E9:E16)</f>
        <v>-3455</v>
      </c>
      <c r="F8" s="217">
        <f>SUM(F9:F16)</f>
        <v>-3274</v>
      </c>
      <c r="G8" s="217">
        <f>F8-E8</f>
        <v>181</v>
      </c>
      <c r="H8" s="280">
        <f>F8/E8*100</f>
        <v>94.761215629522439</v>
      </c>
      <c r="I8" s="63"/>
      <c r="J8" s="308"/>
    </row>
    <row r="9" spans="1:10" s="1" customFormat="1" ht="22.5" customHeight="1">
      <c r="A9" s="96" t="s">
        <v>202</v>
      </c>
      <c r="B9" s="339">
        <v>1011</v>
      </c>
      <c r="C9" s="97">
        <v>-6932</v>
      </c>
      <c r="D9" s="97">
        <v>-6687</v>
      </c>
      <c r="E9" s="97">
        <v>-3455</v>
      </c>
      <c r="F9" s="97">
        <v>-3274</v>
      </c>
      <c r="G9" s="217">
        <f t="shared" ref="G9:G16" si="0">F9-E9</f>
        <v>181</v>
      </c>
      <c r="H9" s="280">
        <f t="shared" ref="H9:H16" si="1">F9/E9*100</f>
        <v>94.761215629522439</v>
      </c>
      <c r="I9" s="354"/>
      <c r="J9" s="311"/>
    </row>
    <row r="10" spans="1:10" s="1" customFormat="1" ht="21" customHeight="1">
      <c r="A10" s="96" t="s">
        <v>59</v>
      </c>
      <c r="B10" s="339">
        <v>1012</v>
      </c>
      <c r="C10" s="97" t="s">
        <v>253</v>
      </c>
      <c r="D10" s="97" t="s">
        <v>253</v>
      </c>
      <c r="E10" s="97" t="s">
        <v>253</v>
      </c>
      <c r="F10" s="97" t="s">
        <v>253</v>
      </c>
      <c r="G10" s="294" t="e">
        <f t="shared" si="0"/>
        <v>#VALUE!</v>
      </c>
      <c r="H10" s="280" t="e">
        <f t="shared" si="1"/>
        <v>#VALUE!</v>
      </c>
      <c r="I10" s="354"/>
      <c r="J10" s="311"/>
    </row>
    <row r="11" spans="1:10" s="1" customFormat="1" ht="21" customHeight="1">
      <c r="A11" s="96" t="s">
        <v>58</v>
      </c>
      <c r="B11" s="339">
        <v>1013</v>
      </c>
      <c r="C11" s="97"/>
      <c r="D11" s="97"/>
      <c r="E11" s="97"/>
      <c r="F11" s="97"/>
      <c r="G11" s="217">
        <f t="shared" si="0"/>
        <v>0</v>
      </c>
      <c r="H11" s="280" t="e">
        <f t="shared" si="1"/>
        <v>#DIV/0!</v>
      </c>
      <c r="I11" s="354"/>
    </row>
    <row r="12" spans="1:10" s="1" customFormat="1" ht="21" customHeight="1">
      <c r="A12" s="96" t="s">
        <v>35</v>
      </c>
      <c r="B12" s="339">
        <v>1014</v>
      </c>
      <c r="C12" s="97">
        <v>0</v>
      </c>
      <c r="D12" s="97"/>
      <c r="E12" s="97"/>
      <c r="F12" s="97">
        <v>0</v>
      </c>
      <c r="G12" s="217">
        <f t="shared" si="0"/>
        <v>0</v>
      </c>
      <c r="H12" s="280" t="e">
        <f t="shared" si="1"/>
        <v>#DIV/0!</v>
      </c>
      <c r="I12" s="354"/>
    </row>
    <row r="13" spans="1:10" s="1" customFormat="1" ht="19.5" customHeight="1">
      <c r="A13" s="96" t="s">
        <v>36</v>
      </c>
      <c r="B13" s="339">
        <v>1015</v>
      </c>
      <c r="C13" s="97"/>
      <c r="D13" s="97"/>
      <c r="E13" s="97"/>
      <c r="F13" s="97"/>
      <c r="G13" s="217">
        <f t="shared" si="0"/>
        <v>0</v>
      </c>
      <c r="H13" s="280" t="e">
        <f t="shared" si="1"/>
        <v>#DIV/0!</v>
      </c>
      <c r="I13" s="354"/>
    </row>
    <row r="14" spans="1:10" s="1" customFormat="1" ht="48" customHeight="1">
      <c r="A14" s="96" t="s">
        <v>376</v>
      </c>
      <c r="B14" s="339">
        <v>1016</v>
      </c>
      <c r="C14" s="97" t="s">
        <v>253</v>
      </c>
      <c r="D14" s="97" t="s">
        <v>253</v>
      </c>
      <c r="E14" s="97" t="s">
        <v>253</v>
      </c>
      <c r="F14" s="97" t="s">
        <v>253</v>
      </c>
      <c r="G14" s="217" t="e">
        <f t="shared" si="0"/>
        <v>#VALUE!</v>
      </c>
      <c r="H14" s="280" t="e">
        <f t="shared" si="1"/>
        <v>#VALUE!</v>
      </c>
      <c r="I14" s="354"/>
    </row>
    <row r="15" spans="1:10" s="1" customFormat="1" ht="33" customHeight="1">
      <c r="A15" s="96" t="s">
        <v>377</v>
      </c>
      <c r="B15" s="339">
        <v>1017</v>
      </c>
      <c r="C15" s="97"/>
      <c r="D15" s="97"/>
      <c r="E15" s="97"/>
      <c r="F15" s="97"/>
      <c r="G15" s="217">
        <f t="shared" si="0"/>
        <v>0</v>
      </c>
      <c r="H15" s="280" t="e">
        <f t="shared" si="1"/>
        <v>#DIV/0!</v>
      </c>
      <c r="I15" s="354"/>
    </row>
    <row r="16" spans="1:10" s="1" customFormat="1" ht="22.5" customHeight="1">
      <c r="A16" s="96" t="s">
        <v>394</v>
      </c>
      <c r="B16" s="339">
        <v>1018</v>
      </c>
      <c r="C16" s="97"/>
      <c r="D16" s="97"/>
      <c r="E16" s="97"/>
      <c r="F16" s="97"/>
      <c r="G16" s="217">
        <f t="shared" si="0"/>
        <v>0</v>
      </c>
      <c r="H16" s="280" t="e">
        <f t="shared" si="1"/>
        <v>#DIV/0!</v>
      </c>
      <c r="I16" s="354"/>
    </row>
    <row r="17" spans="1:9" s="4" customFormat="1" ht="27.75" customHeight="1">
      <c r="A17" s="209" t="s">
        <v>21</v>
      </c>
      <c r="B17" s="202">
        <v>1020</v>
      </c>
      <c r="C17" s="150">
        <f>SUM(C7:C8)</f>
        <v>1038</v>
      </c>
      <c r="D17" s="150">
        <f>SUM(D7:D8)</f>
        <v>854</v>
      </c>
      <c r="E17" s="150">
        <f>SUM(E7:E8)</f>
        <v>615</v>
      </c>
      <c r="F17" s="150">
        <f>SUM(F7:F8)</f>
        <v>430.30000000000018</v>
      </c>
      <c r="G17" s="150">
        <f>F17-E17</f>
        <v>-184.69999999999982</v>
      </c>
      <c r="H17" s="281">
        <f>F17/E17*100</f>
        <v>69.967479674796778</v>
      </c>
      <c r="I17" s="219"/>
    </row>
    <row r="18" spans="1:9" s="4" customFormat="1" ht="27.75" customHeight="1">
      <c r="A18" s="209"/>
      <c r="B18" s="202"/>
      <c r="C18" s="150"/>
      <c r="D18" s="150"/>
      <c r="E18" s="150"/>
      <c r="F18" s="150"/>
      <c r="G18" s="150"/>
      <c r="H18" s="281"/>
      <c r="I18" s="219"/>
    </row>
    <row r="19" spans="1:9" ht="34.5" customHeight="1">
      <c r="A19" s="344" t="s">
        <v>385</v>
      </c>
      <c r="B19" s="91">
        <v>1030</v>
      </c>
      <c r="C19" s="77"/>
      <c r="D19" s="77"/>
      <c r="E19" s="77"/>
      <c r="F19" s="77"/>
      <c r="G19" s="78">
        <f>F19-E19</f>
        <v>0</v>
      </c>
      <c r="H19" s="281" t="e">
        <f>F19/E19*100</f>
        <v>#DIV/0!</v>
      </c>
      <c r="I19" s="63"/>
    </row>
    <row r="20" spans="1:9" ht="16.5" customHeight="1">
      <c r="A20" s="96" t="s">
        <v>160</v>
      </c>
      <c r="B20" s="91">
        <v>1031</v>
      </c>
      <c r="C20" s="97"/>
      <c r="D20" s="97"/>
      <c r="E20" s="97"/>
      <c r="F20" s="97"/>
      <c r="G20" s="98">
        <f>F20-E20</f>
        <v>0</v>
      </c>
      <c r="H20" s="282"/>
      <c r="I20" s="63"/>
    </row>
    <row r="21" spans="1:9" ht="32.25" customHeight="1">
      <c r="A21" s="206" t="s">
        <v>399</v>
      </c>
      <c r="B21" s="202">
        <v>1040</v>
      </c>
      <c r="C21" s="217">
        <f>SUM(C22:C41,C43)</f>
        <v>0</v>
      </c>
      <c r="D21" s="217">
        <f>SUM(D22:D41,D43)</f>
        <v>0</v>
      </c>
      <c r="E21" s="217">
        <f>SUM(E22:E41,E43)</f>
        <v>0</v>
      </c>
      <c r="F21" s="217">
        <f>SUM(F22:F41,F43)</f>
        <v>0</v>
      </c>
      <c r="G21" s="217">
        <f>F21-E21</f>
        <v>0</v>
      </c>
      <c r="H21" s="281" t="e">
        <f>F21/E21*100</f>
        <v>#DIV/0!</v>
      </c>
      <c r="I21" s="63"/>
    </row>
    <row r="22" spans="1:9" ht="33.75" customHeight="1">
      <c r="A22" s="96" t="s">
        <v>91</v>
      </c>
      <c r="B22" s="91">
        <v>1041</v>
      </c>
      <c r="C22" s="97" t="s">
        <v>253</v>
      </c>
      <c r="D22" s="97" t="s">
        <v>253</v>
      </c>
      <c r="E22" s="97" t="s">
        <v>253</v>
      </c>
      <c r="F22" s="97" t="s">
        <v>253</v>
      </c>
      <c r="G22" s="217" t="e">
        <f t="shared" ref="G22:G43" si="2">F22-E22</f>
        <v>#VALUE!</v>
      </c>
      <c r="H22" s="282"/>
      <c r="I22" s="63"/>
    </row>
    <row r="23" spans="1:9" ht="21.75" customHeight="1">
      <c r="A23" s="96" t="s">
        <v>152</v>
      </c>
      <c r="B23" s="91">
        <v>1042</v>
      </c>
      <c r="C23" s="97" t="s">
        <v>253</v>
      </c>
      <c r="D23" s="97" t="s">
        <v>253</v>
      </c>
      <c r="E23" s="97" t="s">
        <v>253</v>
      </c>
      <c r="F23" s="97" t="s">
        <v>253</v>
      </c>
      <c r="G23" s="217" t="e">
        <f t="shared" si="2"/>
        <v>#VALUE!</v>
      </c>
      <c r="H23" s="282"/>
      <c r="I23" s="63"/>
    </row>
    <row r="24" spans="1:9" ht="21.75" customHeight="1">
      <c r="A24" s="96" t="s">
        <v>56</v>
      </c>
      <c r="B24" s="91">
        <v>1043</v>
      </c>
      <c r="C24" s="97" t="s">
        <v>253</v>
      </c>
      <c r="D24" s="97" t="s">
        <v>253</v>
      </c>
      <c r="E24" s="97" t="s">
        <v>253</v>
      </c>
      <c r="F24" s="97" t="s">
        <v>253</v>
      </c>
      <c r="G24" s="217" t="e">
        <f t="shared" si="2"/>
        <v>#VALUE!</v>
      </c>
      <c r="H24" s="282"/>
      <c r="I24" s="63"/>
    </row>
    <row r="25" spans="1:9" ht="21.75" customHeight="1">
      <c r="A25" s="96" t="s">
        <v>19</v>
      </c>
      <c r="B25" s="91">
        <v>1044</v>
      </c>
      <c r="C25" s="97" t="s">
        <v>253</v>
      </c>
      <c r="D25" s="97" t="s">
        <v>253</v>
      </c>
      <c r="E25" s="97" t="s">
        <v>253</v>
      </c>
      <c r="F25" s="97" t="s">
        <v>253</v>
      </c>
      <c r="G25" s="217" t="e">
        <f t="shared" si="2"/>
        <v>#VALUE!</v>
      </c>
      <c r="H25" s="282"/>
      <c r="I25" s="63"/>
    </row>
    <row r="26" spans="1:9" ht="19.5" customHeight="1">
      <c r="A26" s="96" t="s">
        <v>20</v>
      </c>
      <c r="B26" s="91">
        <v>1045</v>
      </c>
      <c r="C26" s="97" t="s">
        <v>253</v>
      </c>
      <c r="D26" s="97" t="s">
        <v>253</v>
      </c>
      <c r="E26" s="97" t="s">
        <v>253</v>
      </c>
      <c r="F26" s="97" t="s">
        <v>253</v>
      </c>
      <c r="G26" s="217" t="e">
        <f t="shared" si="2"/>
        <v>#VALUE!</v>
      </c>
      <c r="H26" s="282"/>
      <c r="I26" s="63"/>
    </row>
    <row r="27" spans="1:9" s="1" customFormat="1" ht="20.100000000000001" customHeight="1">
      <c r="A27" s="96" t="s">
        <v>33</v>
      </c>
      <c r="B27" s="91">
        <v>1046</v>
      </c>
      <c r="C27" s="97" t="s">
        <v>253</v>
      </c>
      <c r="D27" s="97" t="s">
        <v>253</v>
      </c>
      <c r="E27" s="97" t="s">
        <v>253</v>
      </c>
      <c r="F27" s="97" t="s">
        <v>253</v>
      </c>
      <c r="G27" s="217" t="e">
        <f t="shared" si="2"/>
        <v>#VALUE!</v>
      </c>
      <c r="H27" s="282"/>
      <c r="I27" s="63"/>
    </row>
    <row r="28" spans="1:9" s="1" customFormat="1" ht="20.100000000000001" customHeight="1">
      <c r="A28" s="96" t="s">
        <v>34</v>
      </c>
      <c r="B28" s="91">
        <v>1047</v>
      </c>
      <c r="C28" s="97" t="s">
        <v>253</v>
      </c>
      <c r="D28" s="97" t="s">
        <v>253</v>
      </c>
      <c r="E28" s="97" t="s">
        <v>253</v>
      </c>
      <c r="F28" s="97" t="s">
        <v>253</v>
      </c>
      <c r="G28" s="217" t="e">
        <f t="shared" si="2"/>
        <v>#VALUE!</v>
      </c>
      <c r="H28" s="282"/>
      <c r="I28" s="63"/>
    </row>
    <row r="29" spans="1:9" s="1" customFormat="1" ht="20.25" customHeight="1">
      <c r="A29" s="96" t="s">
        <v>35</v>
      </c>
      <c r="B29" s="91">
        <v>1048</v>
      </c>
      <c r="C29" s="97" t="s">
        <v>253</v>
      </c>
      <c r="D29" s="97" t="s">
        <v>253</v>
      </c>
      <c r="E29" s="97" t="s">
        <v>253</v>
      </c>
      <c r="F29" s="97" t="s">
        <v>253</v>
      </c>
      <c r="G29" s="217" t="e">
        <f t="shared" si="2"/>
        <v>#VALUE!</v>
      </c>
      <c r="H29" s="282"/>
      <c r="I29" s="63"/>
    </row>
    <row r="30" spans="1:9" s="1" customFormat="1" ht="20.25" customHeight="1">
      <c r="A30" s="96" t="s">
        <v>36</v>
      </c>
      <c r="B30" s="91">
        <v>1049</v>
      </c>
      <c r="C30" s="97" t="s">
        <v>253</v>
      </c>
      <c r="D30" s="97" t="s">
        <v>253</v>
      </c>
      <c r="E30" s="97" t="s">
        <v>253</v>
      </c>
      <c r="F30" s="97" t="s">
        <v>253</v>
      </c>
      <c r="G30" s="217" t="e">
        <f t="shared" si="2"/>
        <v>#VALUE!</v>
      </c>
      <c r="H30" s="282"/>
      <c r="I30" s="63"/>
    </row>
    <row r="31" spans="1:9" s="1" customFormat="1" ht="35.25" customHeight="1">
      <c r="A31" s="96" t="s">
        <v>37</v>
      </c>
      <c r="B31" s="91">
        <v>1050</v>
      </c>
      <c r="C31" s="97" t="s">
        <v>253</v>
      </c>
      <c r="D31" s="97" t="s">
        <v>253</v>
      </c>
      <c r="E31" s="97" t="s">
        <v>253</v>
      </c>
      <c r="F31" s="97" t="s">
        <v>253</v>
      </c>
      <c r="G31" s="217" t="e">
        <f t="shared" si="2"/>
        <v>#VALUE!</v>
      </c>
      <c r="H31" s="282"/>
      <c r="I31" s="63"/>
    </row>
    <row r="32" spans="1:9" s="1" customFormat="1" ht="46.5" customHeight="1">
      <c r="A32" s="96" t="s">
        <v>38</v>
      </c>
      <c r="B32" s="91">
        <v>1051</v>
      </c>
      <c r="C32" s="97" t="s">
        <v>253</v>
      </c>
      <c r="D32" s="97" t="s">
        <v>253</v>
      </c>
      <c r="E32" s="97" t="s">
        <v>253</v>
      </c>
      <c r="F32" s="97" t="s">
        <v>253</v>
      </c>
      <c r="G32" s="217" t="e">
        <f t="shared" si="2"/>
        <v>#VALUE!</v>
      </c>
      <c r="H32" s="282"/>
      <c r="I32" s="63"/>
    </row>
    <row r="33" spans="1:9" s="1" customFormat="1" ht="33.75" customHeight="1">
      <c r="A33" s="96" t="s">
        <v>39</v>
      </c>
      <c r="B33" s="91">
        <v>1052</v>
      </c>
      <c r="C33" s="97" t="s">
        <v>253</v>
      </c>
      <c r="D33" s="97" t="s">
        <v>253</v>
      </c>
      <c r="E33" s="97" t="s">
        <v>253</v>
      </c>
      <c r="F33" s="97" t="s">
        <v>253</v>
      </c>
      <c r="G33" s="217" t="e">
        <f t="shared" si="2"/>
        <v>#VALUE!</v>
      </c>
      <c r="H33" s="282"/>
      <c r="I33" s="63"/>
    </row>
    <row r="34" spans="1:9" s="1" customFormat="1" ht="31.5" customHeight="1">
      <c r="A34" s="96" t="s">
        <v>378</v>
      </c>
      <c r="B34" s="91">
        <v>1053</v>
      </c>
      <c r="C34" s="97" t="s">
        <v>253</v>
      </c>
      <c r="D34" s="97" t="s">
        <v>253</v>
      </c>
      <c r="E34" s="97" t="s">
        <v>253</v>
      </c>
      <c r="F34" s="97" t="s">
        <v>253</v>
      </c>
      <c r="G34" s="217" t="e">
        <f t="shared" si="2"/>
        <v>#VALUE!</v>
      </c>
      <c r="H34" s="282"/>
      <c r="I34" s="63"/>
    </row>
    <row r="35" spans="1:9" s="1" customFormat="1" ht="21.75" customHeight="1">
      <c r="A35" s="96" t="s">
        <v>40</v>
      </c>
      <c r="B35" s="91">
        <v>1054</v>
      </c>
      <c r="C35" s="97" t="s">
        <v>253</v>
      </c>
      <c r="D35" s="97" t="s">
        <v>253</v>
      </c>
      <c r="E35" s="97" t="s">
        <v>253</v>
      </c>
      <c r="F35" s="97" t="s">
        <v>253</v>
      </c>
      <c r="G35" s="217" t="e">
        <f t="shared" si="2"/>
        <v>#VALUE!</v>
      </c>
      <c r="H35" s="282"/>
      <c r="I35" s="63"/>
    </row>
    <row r="36" spans="1:9" s="1" customFormat="1" ht="20.25" customHeight="1">
      <c r="A36" s="96" t="s">
        <v>60</v>
      </c>
      <c r="B36" s="91">
        <v>1055</v>
      </c>
      <c r="C36" s="97" t="s">
        <v>253</v>
      </c>
      <c r="D36" s="97" t="s">
        <v>253</v>
      </c>
      <c r="E36" s="97" t="s">
        <v>253</v>
      </c>
      <c r="F36" s="97" t="s">
        <v>253</v>
      </c>
      <c r="G36" s="217" t="e">
        <f t="shared" si="2"/>
        <v>#VALUE!</v>
      </c>
      <c r="H36" s="282"/>
      <c r="I36" s="63"/>
    </row>
    <row r="37" spans="1:9" s="1" customFormat="1" ht="20.100000000000001" customHeight="1">
      <c r="A37" s="96" t="s">
        <v>41</v>
      </c>
      <c r="B37" s="91">
        <v>1056</v>
      </c>
      <c r="C37" s="97" t="s">
        <v>253</v>
      </c>
      <c r="D37" s="97" t="s">
        <v>253</v>
      </c>
      <c r="E37" s="97" t="s">
        <v>253</v>
      </c>
      <c r="F37" s="97" t="s">
        <v>253</v>
      </c>
      <c r="G37" s="217" t="e">
        <f t="shared" si="2"/>
        <v>#VALUE!</v>
      </c>
      <c r="H37" s="282"/>
      <c r="I37" s="63"/>
    </row>
    <row r="38" spans="1:9" s="1" customFormat="1" ht="21.75" customHeight="1">
      <c r="A38" s="96" t="s">
        <v>42</v>
      </c>
      <c r="B38" s="91">
        <v>1057</v>
      </c>
      <c r="C38" s="97" t="s">
        <v>253</v>
      </c>
      <c r="D38" s="97" t="s">
        <v>253</v>
      </c>
      <c r="E38" s="97" t="s">
        <v>253</v>
      </c>
      <c r="F38" s="97" t="s">
        <v>253</v>
      </c>
      <c r="G38" s="217" t="e">
        <f t="shared" si="2"/>
        <v>#VALUE!</v>
      </c>
      <c r="H38" s="282"/>
      <c r="I38" s="63"/>
    </row>
    <row r="39" spans="1:9" s="1" customFormat="1" ht="30.75" customHeight="1">
      <c r="A39" s="96" t="s">
        <v>43</v>
      </c>
      <c r="B39" s="91">
        <v>1058</v>
      </c>
      <c r="C39" s="97" t="s">
        <v>253</v>
      </c>
      <c r="D39" s="97" t="s">
        <v>253</v>
      </c>
      <c r="E39" s="97" t="s">
        <v>253</v>
      </c>
      <c r="F39" s="97" t="s">
        <v>253</v>
      </c>
      <c r="G39" s="217" t="e">
        <f t="shared" si="2"/>
        <v>#VALUE!</v>
      </c>
      <c r="H39" s="282"/>
      <c r="I39" s="63"/>
    </row>
    <row r="40" spans="1:9" s="1" customFormat="1" ht="30.75" customHeight="1">
      <c r="A40" s="96" t="s">
        <v>44</v>
      </c>
      <c r="B40" s="91">
        <v>1059</v>
      </c>
      <c r="C40" s="97" t="s">
        <v>253</v>
      </c>
      <c r="D40" s="97" t="s">
        <v>253</v>
      </c>
      <c r="E40" s="97" t="s">
        <v>253</v>
      </c>
      <c r="F40" s="97" t="s">
        <v>253</v>
      </c>
      <c r="G40" s="217" t="e">
        <f t="shared" si="2"/>
        <v>#VALUE!</v>
      </c>
      <c r="H40" s="282"/>
      <c r="I40" s="63"/>
    </row>
    <row r="41" spans="1:9" s="1" customFormat="1" ht="50.25" customHeight="1">
      <c r="A41" s="96" t="s">
        <v>68</v>
      </c>
      <c r="B41" s="91">
        <v>1060</v>
      </c>
      <c r="C41" s="97" t="s">
        <v>253</v>
      </c>
      <c r="D41" s="97" t="s">
        <v>253</v>
      </c>
      <c r="E41" s="97" t="s">
        <v>253</v>
      </c>
      <c r="F41" s="97" t="s">
        <v>253</v>
      </c>
      <c r="G41" s="217" t="e">
        <f t="shared" si="2"/>
        <v>#VALUE!</v>
      </c>
      <c r="H41" s="282"/>
      <c r="I41" s="63"/>
    </row>
    <row r="42" spans="1:9" s="1" customFormat="1" ht="22.5" customHeight="1">
      <c r="A42" s="169" t="s">
        <v>45</v>
      </c>
      <c r="B42" s="208">
        <v>1061</v>
      </c>
      <c r="C42" s="167" t="s">
        <v>253</v>
      </c>
      <c r="D42" s="167" t="s">
        <v>253</v>
      </c>
      <c r="E42" s="167" t="s">
        <v>253</v>
      </c>
      <c r="F42" s="167" t="s">
        <v>253</v>
      </c>
      <c r="G42" s="217" t="e">
        <f t="shared" si="2"/>
        <v>#VALUE!</v>
      </c>
      <c r="H42" s="283"/>
      <c r="I42" s="63"/>
    </row>
    <row r="43" spans="1:9" s="1" customFormat="1" ht="22.5" customHeight="1">
      <c r="A43" s="96" t="s">
        <v>386</v>
      </c>
      <c r="B43" s="91">
        <v>1062</v>
      </c>
      <c r="C43" s="97" t="s">
        <v>253</v>
      </c>
      <c r="D43" s="97" t="s">
        <v>253</v>
      </c>
      <c r="E43" s="97" t="s">
        <v>253</v>
      </c>
      <c r="F43" s="97" t="s">
        <v>253</v>
      </c>
      <c r="G43" s="217" t="e">
        <f t="shared" si="2"/>
        <v>#VALUE!</v>
      </c>
      <c r="H43" s="282"/>
      <c r="I43" s="63"/>
    </row>
    <row r="44" spans="1:9" ht="27.75" customHeight="1">
      <c r="A44" s="277" t="s">
        <v>387</v>
      </c>
      <c r="B44" s="202">
        <v>1070</v>
      </c>
      <c r="C44" s="217">
        <f>SUM(C45:C51)</f>
        <v>-982</v>
      </c>
      <c r="D44" s="217">
        <f>SUM(D45:D51)</f>
        <v>-900</v>
      </c>
      <c r="E44" s="217">
        <f>SUM(E45:E51)</f>
        <v>-614</v>
      </c>
      <c r="F44" s="217">
        <f>SUM(F45:F51)</f>
        <v>-430.5</v>
      </c>
      <c r="G44" s="217">
        <f>F44-E44</f>
        <v>183.5</v>
      </c>
      <c r="H44" s="281">
        <f>F44/E44*100</f>
        <v>70.114006514657973</v>
      </c>
      <c r="I44" s="63"/>
    </row>
    <row r="45" spans="1:9" ht="22.5" customHeight="1">
      <c r="A45" s="96" t="s">
        <v>35</v>
      </c>
      <c r="B45" s="91">
        <v>1071</v>
      </c>
      <c r="C45" s="97">
        <v>-644</v>
      </c>
      <c r="D45" s="97">
        <v>-589</v>
      </c>
      <c r="E45" s="97">
        <v>-385</v>
      </c>
      <c r="F45" s="97">
        <v>-289</v>
      </c>
      <c r="G45" s="217">
        <f t="shared" ref="G45:G57" si="3">F45-E45</f>
        <v>96</v>
      </c>
      <c r="H45" s="282"/>
      <c r="I45" s="63"/>
    </row>
    <row r="46" spans="1:9" ht="20.25" customHeight="1">
      <c r="A46" s="96" t="s">
        <v>36</v>
      </c>
      <c r="B46" s="91">
        <v>1072</v>
      </c>
      <c r="C46" s="97">
        <v>-140</v>
      </c>
      <c r="D46" s="97">
        <v>-126</v>
      </c>
      <c r="E46" s="97">
        <v>-84</v>
      </c>
      <c r="F46" s="97">
        <v>-60</v>
      </c>
      <c r="G46" s="217">
        <f t="shared" si="3"/>
        <v>24</v>
      </c>
      <c r="H46" s="282"/>
      <c r="I46" s="63"/>
    </row>
    <row r="47" spans="1:9" s="1" customFormat="1" ht="21" customHeight="1">
      <c r="A47" s="96" t="s">
        <v>133</v>
      </c>
      <c r="B47" s="91">
        <v>1073</v>
      </c>
      <c r="C47" s="97" t="s">
        <v>253</v>
      </c>
      <c r="D47" s="97" t="s">
        <v>253</v>
      </c>
      <c r="E47" s="97" t="s">
        <v>253</v>
      </c>
      <c r="F47" s="97" t="s">
        <v>253</v>
      </c>
      <c r="G47" s="217" t="e">
        <f t="shared" si="3"/>
        <v>#VALUE!</v>
      </c>
      <c r="H47" s="282"/>
      <c r="I47" s="63"/>
    </row>
    <row r="48" spans="1:9" s="1" customFormat="1" ht="29.25" customHeight="1">
      <c r="A48" s="96" t="s">
        <v>57</v>
      </c>
      <c r="B48" s="91">
        <v>1074</v>
      </c>
      <c r="C48" s="97">
        <v>-10</v>
      </c>
      <c r="D48" s="97">
        <v>-3</v>
      </c>
      <c r="E48" s="97">
        <v>-5</v>
      </c>
      <c r="F48" s="97">
        <v>-0.5</v>
      </c>
      <c r="G48" s="217">
        <f t="shared" si="3"/>
        <v>4.5</v>
      </c>
      <c r="H48" s="282"/>
      <c r="I48" s="63"/>
    </row>
    <row r="49" spans="1:9" s="1" customFormat="1" ht="19.5" customHeight="1">
      <c r="A49" s="96" t="s">
        <v>71</v>
      </c>
      <c r="B49" s="91">
        <v>1075</v>
      </c>
      <c r="C49" s="97" t="s">
        <v>253</v>
      </c>
      <c r="D49" s="97" t="s">
        <v>253</v>
      </c>
      <c r="E49" s="97" t="s">
        <v>253</v>
      </c>
      <c r="F49" s="97" t="s">
        <v>253</v>
      </c>
      <c r="G49" s="217" t="e">
        <f t="shared" si="3"/>
        <v>#VALUE!</v>
      </c>
      <c r="H49" s="282"/>
      <c r="I49" s="63"/>
    </row>
    <row r="50" spans="1:9" s="1" customFormat="1" ht="17.25" customHeight="1">
      <c r="A50" s="96" t="s">
        <v>134</v>
      </c>
      <c r="B50" s="91">
        <v>1076</v>
      </c>
      <c r="C50" s="97" t="s">
        <v>253</v>
      </c>
      <c r="D50" s="97" t="s">
        <v>253</v>
      </c>
      <c r="E50" s="97" t="s">
        <v>253</v>
      </c>
      <c r="F50" s="97" t="s">
        <v>253</v>
      </c>
      <c r="G50" s="217" t="e">
        <f t="shared" si="3"/>
        <v>#VALUE!</v>
      </c>
      <c r="H50" s="282"/>
      <c r="I50" s="63"/>
    </row>
    <row r="51" spans="1:9" s="1" customFormat="1" ht="24.75" customHeight="1">
      <c r="A51" s="96" t="s">
        <v>388</v>
      </c>
      <c r="B51" s="91">
        <v>1077</v>
      </c>
      <c r="C51" s="77">
        <v>-188</v>
      </c>
      <c r="D51" s="77">
        <v>-182</v>
      </c>
      <c r="E51" s="77">
        <v>-140</v>
      </c>
      <c r="F51" s="77">
        <v>-81</v>
      </c>
      <c r="G51" s="217">
        <f t="shared" si="3"/>
        <v>59</v>
      </c>
      <c r="H51" s="355"/>
      <c r="I51" s="63"/>
    </row>
    <row r="52" spans="1:9" s="1" customFormat="1" ht="34.5" customHeight="1">
      <c r="A52" s="220" t="s">
        <v>389</v>
      </c>
      <c r="B52" s="202">
        <v>1080</v>
      </c>
      <c r="C52" s="217">
        <f>SUM(C53:C57)</f>
        <v>0</v>
      </c>
      <c r="D52" s="217">
        <f>SUM(D53:D57)</f>
        <v>0</v>
      </c>
      <c r="E52" s="217"/>
      <c r="F52" s="217">
        <f>SUM(F53:F57)</f>
        <v>0</v>
      </c>
      <c r="G52" s="217">
        <f t="shared" si="3"/>
        <v>0</v>
      </c>
      <c r="H52" s="281" t="e">
        <f>F52/E52*100</f>
        <v>#DIV/0!</v>
      </c>
      <c r="I52" s="63"/>
    </row>
    <row r="53" spans="1:9" s="1" customFormat="1" ht="20.100000000000001" customHeight="1">
      <c r="A53" s="96" t="s">
        <v>65</v>
      </c>
      <c r="B53" s="91">
        <v>1081</v>
      </c>
      <c r="C53" s="97" t="s">
        <v>253</v>
      </c>
      <c r="D53" s="97" t="s">
        <v>253</v>
      </c>
      <c r="E53" s="97" t="s">
        <v>253</v>
      </c>
      <c r="F53" s="97" t="s">
        <v>253</v>
      </c>
      <c r="G53" s="217" t="e">
        <f t="shared" si="3"/>
        <v>#VALUE!</v>
      </c>
      <c r="H53" s="282"/>
      <c r="I53" s="63"/>
    </row>
    <row r="54" spans="1:9" s="1" customFormat="1" ht="20.100000000000001" customHeight="1">
      <c r="A54" s="96" t="s">
        <v>46</v>
      </c>
      <c r="B54" s="91">
        <v>1082</v>
      </c>
      <c r="C54" s="97" t="s">
        <v>253</v>
      </c>
      <c r="D54" s="97" t="s">
        <v>253</v>
      </c>
      <c r="E54" s="97" t="s">
        <v>253</v>
      </c>
      <c r="F54" s="97" t="s">
        <v>253</v>
      </c>
      <c r="G54" s="217" t="e">
        <f t="shared" si="3"/>
        <v>#VALUE!</v>
      </c>
      <c r="H54" s="282"/>
      <c r="I54" s="63"/>
    </row>
    <row r="55" spans="1:9" s="1" customFormat="1" ht="18.75" customHeight="1">
      <c r="A55" s="96" t="s">
        <v>55</v>
      </c>
      <c r="B55" s="91">
        <v>1083</v>
      </c>
      <c r="C55" s="97" t="s">
        <v>253</v>
      </c>
      <c r="D55" s="97" t="s">
        <v>253</v>
      </c>
      <c r="E55" s="97" t="s">
        <v>253</v>
      </c>
      <c r="F55" s="97" t="s">
        <v>253</v>
      </c>
      <c r="G55" s="217" t="e">
        <f t="shared" si="3"/>
        <v>#VALUE!</v>
      </c>
      <c r="H55" s="282"/>
      <c r="I55" s="63"/>
    </row>
    <row r="56" spans="1:9" s="1" customFormat="1" ht="20.100000000000001" customHeight="1">
      <c r="A56" s="96" t="s">
        <v>160</v>
      </c>
      <c r="B56" s="91">
        <v>1084</v>
      </c>
      <c r="C56" s="97" t="s">
        <v>253</v>
      </c>
      <c r="D56" s="97" t="s">
        <v>253</v>
      </c>
      <c r="E56" s="97" t="s">
        <v>253</v>
      </c>
      <c r="F56" s="97" t="s">
        <v>253</v>
      </c>
      <c r="G56" s="217" t="e">
        <f t="shared" si="3"/>
        <v>#VALUE!</v>
      </c>
      <c r="H56" s="282"/>
      <c r="I56" s="63"/>
    </row>
    <row r="57" spans="1:9" s="1" customFormat="1" ht="21.75" customHeight="1">
      <c r="A57" s="96" t="s">
        <v>390</v>
      </c>
      <c r="B57" s="91">
        <v>1085</v>
      </c>
      <c r="C57" s="97" t="s">
        <v>253</v>
      </c>
      <c r="D57" s="97" t="s">
        <v>253</v>
      </c>
      <c r="E57" s="97"/>
      <c r="F57" s="97" t="s">
        <v>253</v>
      </c>
      <c r="G57" s="217" t="e">
        <f t="shared" si="3"/>
        <v>#VALUE!</v>
      </c>
      <c r="H57" s="282"/>
      <c r="I57" s="63"/>
    </row>
    <row r="58" spans="1:9" s="4" customFormat="1" ht="38.25" customHeight="1">
      <c r="A58" s="209" t="s">
        <v>2</v>
      </c>
      <c r="B58" s="202">
        <v>1100</v>
      </c>
      <c r="C58" s="150">
        <f>C17+C19+C21+C44+C52</f>
        <v>56</v>
      </c>
      <c r="D58" s="150">
        <f>D17+D19+D21+D44+D52</f>
        <v>-46</v>
      </c>
      <c r="E58" s="150">
        <f>E17+E19+E21+E44+E52</f>
        <v>1</v>
      </c>
      <c r="F58" s="150">
        <f>F17+F19+F21+F44+F52</f>
        <v>-0.1999999999998181</v>
      </c>
      <c r="G58" s="150">
        <f t="shared" ref="G58:G73" si="4">F58-E58</f>
        <v>-1.1999999999998181</v>
      </c>
      <c r="H58" s="281">
        <f>F58/E58*100</f>
        <v>-19.99999999998181</v>
      </c>
      <c r="I58" s="64"/>
    </row>
    <row r="59" spans="1:9" ht="33.75" customHeight="1">
      <c r="A59" s="344" t="s">
        <v>392</v>
      </c>
      <c r="B59" s="91">
        <v>1110</v>
      </c>
      <c r="C59" s="77"/>
      <c r="D59" s="77"/>
      <c r="E59" s="77"/>
      <c r="F59" s="77"/>
      <c r="G59" s="78">
        <f t="shared" si="4"/>
        <v>0</v>
      </c>
      <c r="H59" s="355"/>
      <c r="I59" s="63"/>
    </row>
    <row r="60" spans="1:9" ht="24" customHeight="1">
      <c r="A60" s="344" t="s">
        <v>391</v>
      </c>
      <c r="B60" s="91">
        <v>1120</v>
      </c>
      <c r="C60" s="77"/>
      <c r="D60" s="77"/>
      <c r="E60" s="77"/>
      <c r="F60" s="77"/>
      <c r="G60" s="78">
        <f t="shared" si="4"/>
        <v>0</v>
      </c>
      <c r="H60" s="355"/>
      <c r="I60" s="63"/>
    </row>
    <row r="61" spans="1:9" ht="36" customHeight="1">
      <c r="A61" s="344" t="s">
        <v>395</v>
      </c>
      <c r="B61" s="91">
        <v>1130</v>
      </c>
      <c r="C61" s="77" t="s">
        <v>253</v>
      </c>
      <c r="D61" s="77" t="s">
        <v>253</v>
      </c>
      <c r="E61" s="77" t="s">
        <v>253</v>
      </c>
      <c r="F61" s="77" t="s">
        <v>253</v>
      </c>
      <c r="G61" s="78"/>
      <c r="H61" s="355"/>
      <c r="I61" s="63"/>
    </row>
    <row r="62" spans="1:9" ht="24.75" customHeight="1">
      <c r="A62" s="344" t="s">
        <v>397</v>
      </c>
      <c r="B62" s="91">
        <v>1140</v>
      </c>
      <c r="C62" s="77" t="s">
        <v>253</v>
      </c>
      <c r="D62" s="77" t="s">
        <v>253</v>
      </c>
      <c r="E62" s="77" t="s">
        <v>253</v>
      </c>
      <c r="F62" s="77" t="s">
        <v>253</v>
      </c>
      <c r="G62" s="78"/>
      <c r="H62" s="355"/>
      <c r="I62" s="63"/>
    </row>
    <row r="63" spans="1:9" ht="26.25" customHeight="1">
      <c r="A63" s="344" t="s">
        <v>396</v>
      </c>
      <c r="B63" s="91">
        <v>1150</v>
      </c>
      <c r="C63" s="77"/>
      <c r="D63" s="77"/>
      <c r="E63" s="77"/>
      <c r="F63" s="77"/>
      <c r="G63" s="78">
        <f t="shared" si="4"/>
        <v>0</v>
      </c>
      <c r="H63" s="355"/>
      <c r="I63" s="63"/>
    </row>
    <row r="64" spans="1:9" ht="18.75" customHeight="1">
      <c r="A64" s="96" t="s">
        <v>160</v>
      </c>
      <c r="B64" s="91">
        <v>1151</v>
      </c>
      <c r="C64" s="97"/>
      <c r="D64" s="97"/>
      <c r="E64" s="97"/>
      <c r="F64" s="97"/>
      <c r="G64" s="98">
        <f t="shared" si="4"/>
        <v>0</v>
      </c>
      <c r="H64" s="282"/>
      <c r="I64" s="63"/>
    </row>
    <row r="65" spans="1:17" ht="28.5" customHeight="1">
      <c r="A65" s="344" t="s">
        <v>398</v>
      </c>
      <c r="B65" s="91">
        <v>1160</v>
      </c>
      <c r="C65" s="77" t="s">
        <v>253</v>
      </c>
      <c r="D65" s="77" t="s">
        <v>253</v>
      </c>
      <c r="E65" s="77" t="s">
        <v>253</v>
      </c>
      <c r="F65" s="77" t="s">
        <v>253</v>
      </c>
      <c r="G65" s="98" t="e">
        <f t="shared" si="4"/>
        <v>#VALUE!</v>
      </c>
      <c r="H65" s="355"/>
      <c r="I65" s="63"/>
    </row>
    <row r="66" spans="1:17" ht="18.75" customHeight="1">
      <c r="A66" s="96" t="s">
        <v>160</v>
      </c>
      <c r="B66" s="91">
        <v>1161</v>
      </c>
      <c r="C66" s="97" t="s">
        <v>253</v>
      </c>
      <c r="D66" s="97" t="s">
        <v>253</v>
      </c>
      <c r="E66" s="97" t="s">
        <v>253</v>
      </c>
      <c r="F66" s="97" t="s">
        <v>253</v>
      </c>
      <c r="G66" s="98" t="e">
        <f t="shared" si="4"/>
        <v>#VALUE!</v>
      </c>
      <c r="H66" s="282"/>
      <c r="I66" s="63"/>
    </row>
    <row r="67" spans="1:17" s="4" customFormat="1" ht="39" customHeight="1">
      <c r="A67" s="209" t="s">
        <v>82</v>
      </c>
      <c r="B67" s="202">
        <v>1170</v>
      </c>
      <c r="C67" s="150">
        <f>SUM(C58,C59,C60,C61,C62,C63,C65)</f>
        <v>56</v>
      </c>
      <c r="D67" s="150">
        <f>SUM(D58,D59,D60,D61,D62,D63,D65)</f>
        <v>-46</v>
      </c>
      <c r="E67" s="150">
        <f>SUM(E58,E59,E60,E61,E62,E63,E65)</f>
        <v>1</v>
      </c>
      <c r="F67" s="150">
        <f>SUM(F58,F59,F60,F61,F62,F63,F65)</f>
        <v>-0.1999999999998181</v>
      </c>
      <c r="G67" s="150">
        <f t="shared" si="4"/>
        <v>-1.1999999999998181</v>
      </c>
      <c r="H67" s="281">
        <f>F67/E67*100</f>
        <v>-19.99999999998181</v>
      </c>
      <c r="I67" s="64"/>
    </row>
    <row r="68" spans="1:17" ht="33.75" customHeight="1">
      <c r="A68" s="351" t="s">
        <v>106</v>
      </c>
      <c r="B68" s="91">
        <v>1180</v>
      </c>
      <c r="C68" s="77">
        <v>-10</v>
      </c>
      <c r="D68" s="77"/>
      <c r="E68" s="77"/>
      <c r="F68" s="77"/>
      <c r="G68" s="78">
        <f t="shared" si="4"/>
        <v>0</v>
      </c>
      <c r="H68" s="281" t="e">
        <f>F68/E68*100</f>
        <v>#DIV/0!</v>
      </c>
      <c r="I68" s="63"/>
    </row>
    <row r="69" spans="1:17" ht="38.25" customHeight="1">
      <c r="A69" s="351" t="s">
        <v>107</v>
      </c>
      <c r="B69" s="91">
        <v>1190</v>
      </c>
      <c r="C69" s="77"/>
      <c r="D69" s="77"/>
      <c r="E69" s="77"/>
      <c r="F69" s="77"/>
      <c r="G69" s="78">
        <f t="shared" si="4"/>
        <v>0</v>
      </c>
      <c r="H69" s="355"/>
      <c r="I69" s="63"/>
    </row>
    <row r="70" spans="1:17" s="4" customFormat="1" ht="40.5" customHeight="1">
      <c r="A70" s="209" t="s">
        <v>393</v>
      </c>
      <c r="B70" s="202">
        <v>1200</v>
      </c>
      <c r="C70" s="150">
        <f>SUM(C67,C68,C69)</f>
        <v>46</v>
      </c>
      <c r="D70" s="150">
        <f>SUM(D67,D68,D69)</f>
        <v>-46</v>
      </c>
      <c r="E70" s="150">
        <f>SUM(E67,E68,E69)</f>
        <v>1</v>
      </c>
      <c r="F70" s="150">
        <f>SUM(F67,F68,F69)</f>
        <v>-0.1999999999998181</v>
      </c>
      <c r="G70" s="150">
        <f t="shared" si="4"/>
        <v>-1.1999999999998181</v>
      </c>
      <c r="H70" s="281">
        <f>F70/E70*100</f>
        <v>-19.99999999998181</v>
      </c>
      <c r="I70" s="64"/>
    </row>
    <row r="71" spans="1:17" ht="24.75" customHeight="1">
      <c r="A71" s="351" t="s">
        <v>22</v>
      </c>
      <c r="B71" s="353">
        <v>1201</v>
      </c>
      <c r="C71" s="77">
        <v>46</v>
      </c>
      <c r="D71" s="77"/>
      <c r="E71" s="77">
        <v>1</v>
      </c>
      <c r="F71" s="77"/>
      <c r="G71" s="78">
        <f t="shared" si="4"/>
        <v>-1</v>
      </c>
      <c r="H71" s="355"/>
      <c r="I71" s="354"/>
    </row>
    <row r="72" spans="1:17" ht="21" customHeight="1">
      <c r="A72" s="351" t="s">
        <v>23</v>
      </c>
      <c r="B72" s="353">
        <v>1202</v>
      </c>
      <c r="C72" s="77" t="s">
        <v>253</v>
      </c>
      <c r="D72" s="77">
        <v>-46</v>
      </c>
      <c r="E72" s="77" t="s">
        <v>253</v>
      </c>
      <c r="F72" s="77">
        <v>0</v>
      </c>
      <c r="G72" s="78"/>
      <c r="H72" s="355"/>
      <c r="I72" s="354"/>
    </row>
    <row r="73" spans="1:17" ht="19.5" customHeight="1">
      <c r="A73" s="96" t="s">
        <v>186</v>
      </c>
      <c r="B73" s="91">
        <v>1210</v>
      </c>
      <c r="C73" s="97"/>
      <c r="D73" s="97"/>
      <c r="E73" s="97"/>
      <c r="F73" s="97"/>
      <c r="G73" s="98">
        <f t="shared" si="4"/>
        <v>0</v>
      </c>
      <c r="H73" s="282"/>
      <c r="I73" s="63"/>
    </row>
    <row r="74" spans="1:17" s="4" customFormat="1" ht="38.25" customHeight="1">
      <c r="A74" s="396" t="s">
        <v>200</v>
      </c>
      <c r="B74" s="396"/>
      <c r="C74" s="396"/>
      <c r="D74" s="396"/>
      <c r="E74" s="396"/>
      <c r="F74" s="396"/>
      <c r="G74" s="396"/>
      <c r="H74" s="396"/>
      <c r="I74" s="396"/>
    </row>
    <row r="75" spans="1:17" ht="62.25" customHeight="1">
      <c r="A75" s="57" t="s">
        <v>494</v>
      </c>
      <c r="B75" s="353">
        <v>1300</v>
      </c>
      <c r="C75" s="78">
        <f>SUM(C19,C52)</f>
        <v>0</v>
      </c>
      <c r="D75" s="78">
        <f>SUM(D19,D52)</f>
        <v>0</v>
      </c>
      <c r="E75" s="78"/>
      <c r="F75" s="78">
        <f>SUM(F19,F52)</f>
        <v>0</v>
      </c>
      <c r="G75" s="78">
        <f>F75-E75</f>
        <v>0</v>
      </c>
      <c r="H75" s="281" t="e">
        <f>F75/E75*100</f>
        <v>#DIV/0!</v>
      </c>
      <c r="I75" s="354"/>
      <c r="Q75" s="312"/>
    </row>
    <row r="76" spans="1:17" ht="54.75" customHeight="1">
      <c r="A76" s="60" t="s">
        <v>258</v>
      </c>
      <c r="B76" s="353">
        <v>1310</v>
      </c>
      <c r="C76" s="78">
        <f>SUM(C59,C60,C61,C62)</f>
        <v>0</v>
      </c>
      <c r="D76" s="78">
        <f>SUM(D59,D60,D61,D62)</f>
        <v>0</v>
      </c>
      <c r="E76" s="78">
        <f>SUM(E59,E60,E61,E62)</f>
        <v>0</v>
      </c>
      <c r="F76" s="78">
        <f>SUM(F59,F60,F61,F62)</f>
        <v>0</v>
      </c>
      <c r="G76" s="78">
        <f>F76-E76</f>
        <v>0</v>
      </c>
      <c r="H76" s="281" t="e">
        <f t="shared" ref="H76:H88" si="5">F76/E76*100</f>
        <v>#DIV/0!</v>
      </c>
      <c r="I76" s="354"/>
    </row>
    <row r="77" spans="1:17" ht="35.25" customHeight="1">
      <c r="A77" s="57" t="s">
        <v>259</v>
      </c>
      <c r="B77" s="353">
        <v>1320</v>
      </c>
      <c r="C77" s="78">
        <f>SUM(C63,C65)</f>
        <v>0</v>
      </c>
      <c r="D77" s="78">
        <f>SUM(D63,D65)</f>
        <v>0</v>
      </c>
      <c r="E77" s="78">
        <f>SUM(E63,E65)</f>
        <v>0</v>
      </c>
      <c r="F77" s="78">
        <f>SUM(F63,F65)</f>
        <v>0</v>
      </c>
      <c r="G77" s="78">
        <f>F77-E77</f>
        <v>0</v>
      </c>
      <c r="H77" s="281" t="e">
        <f t="shared" si="5"/>
        <v>#DIV/0!</v>
      </c>
      <c r="I77" s="354"/>
    </row>
    <row r="78" spans="1:17" ht="30" customHeight="1">
      <c r="A78" s="206" t="s">
        <v>16</v>
      </c>
      <c r="B78" s="207">
        <v>1330</v>
      </c>
      <c r="C78" s="217">
        <f>C7+C19+C59+C60+C63</f>
        <v>7970</v>
      </c>
      <c r="D78" s="217">
        <f>D7+D19+D59+D60+D63</f>
        <v>7541</v>
      </c>
      <c r="E78" s="217">
        <f>E7+E19+E59+E60+E63</f>
        <v>4070</v>
      </c>
      <c r="F78" s="217">
        <f>F7+F19+F59+F60+F63</f>
        <v>3704.3</v>
      </c>
      <c r="G78" s="217">
        <f>G7+G19+G59+G60+G63</f>
        <v>-365.69999999999982</v>
      </c>
      <c r="H78" s="281">
        <f t="shared" si="5"/>
        <v>91.014742014742026</v>
      </c>
      <c r="I78" s="63"/>
    </row>
    <row r="79" spans="1:17" ht="30" customHeight="1">
      <c r="A79" s="206" t="s">
        <v>92</v>
      </c>
      <c r="B79" s="207">
        <v>1340</v>
      </c>
      <c r="C79" s="360">
        <f t="shared" ref="C79" si="6">SUM(C8,C21,C44,C65,C52)+C68</f>
        <v>-7924</v>
      </c>
      <c r="D79" s="360">
        <f t="shared" ref="D79:F79" si="7">SUM(D8,D21,D44,D65,D52)+D68</f>
        <v>-7587</v>
      </c>
      <c r="E79" s="360">
        <f t="shared" si="7"/>
        <v>-4069</v>
      </c>
      <c r="F79" s="360">
        <f t="shared" si="7"/>
        <v>-3704.5</v>
      </c>
      <c r="G79" s="217">
        <f>F79-E79</f>
        <v>364.5</v>
      </c>
      <c r="H79" s="281">
        <f t="shared" si="5"/>
        <v>91.042025067584177</v>
      </c>
      <c r="I79" s="63"/>
    </row>
    <row r="80" spans="1:17" ht="50.25" customHeight="1">
      <c r="A80" s="402" t="s">
        <v>169</v>
      </c>
      <c r="B80" s="403"/>
      <c r="C80" s="403"/>
      <c r="D80" s="403"/>
      <c r="E80" s="403"/>
      <c r="F80" s="403"/>
      <c r="G80" s="403"/>
      <c r="H80" s="403"/>
      <c r="I80" s="404"/>
    </row>
    <row r="81" spans="1:9" ht="36.75" customHeight="1">
      <c r="A81" s="351" t="s">
        <v>201</v>
      </c>
      <c r="B81" s="91">
        <v>1500</v>
      </c>
      <c r="C81" s="77">
        <v>7010</v>
      </c>
      <c r="D81" s="77">
        <v>6771</v>
      </c>
      <c r="E81" s="77">
        <v>3492</v>
      </c>
      <c r="F81" s="77">
        <v>3302</v>
      </c>
      <c r="G81" s="78">
        <f t="shared" ref="G81:G88" si="8">F81-E81</f>
        <v>-190</v>
      </c>
      <c r="H81" s="281">
        <f t="shared" si="5"/>
        <v>94.558991981672392</v>
      </c>
      <c r="I81" s="63"/>
    </row>
    <row r="82" spans="1:9" ht="24.75" customHeight="1">
      <c r="A82" s="96" t="s">
        <v>202</v>
      </c>
      <c r="B82" s="92">
        <v>1501</v>
      </c>
      <c r="C82" s="97">
        <v>6932</v>
      </c>
      <c r="D82" s="97">
        <v>6687</v>
      </c>
      <c r="E82" s="97">
        <v>3455</v>
      </c>
      <c r="F82" s="97">
        <v>3274</v>
      </c>
      <c r="G82" s="98">
        <f t="shared" si="8"/>
        <v>-181</v>
      </c>
      <c r="H82" s="281">
        <f t="shared" si="5"/>
        <v>94.761215629522439</v>
      </c>
      <c r="I82" s="357"/>
    </row>
    <row r="83" spans="1:9" ht="24.75" customHeight="1">
      <c r="A83" s="96" t="s">
        <v>26</v>
      </c>
      <c r="B83" s="92">
        <v>1502</v>
      </c>
      <c r="C83" s="97">
        <v>78</v>
      </c>
      <c r="D83" s="97">
        <v>84</v>
      </c>
      <c r="E83" s="97">
        <v>37</v>
      </c>
      <c r="F83" s="97">
        <v>28</v>
      </c>
      <c r="G83" s="98">
        <f t="shared" si="8"/>
        <v>-9</v>
      </c>
      <c r="H83" s="281">
        <f t="shared" si="5"/>
        <v>75.675675675675677</v>
      </c>
      <c r="I83" s="357"/>
    </row>
    <row r="84" spans="1:9" ht="30.75" customHeight="1">
      <c r="A84" s="351" t="s">
        <v>3</v>
      </c>
      <c r="B84" s="93">
        <v>1510</v>
      </c>
      <c r="C84" s="77">
        <v>644</v>
      </c>
      <c r="D84" s="77">
        <v>589</v>
      </c>
      <c r="E84" s="77">
        <v>385</v>
      </c>
      <c r="F84" s="77">
        <v>289</v>
      </c>
      <c r="G84" s="78">
        <f t="shared" si="8"/>
        <v>-96</v>
      </c>
      <c r="H84" s="281">
        <f t="shared" si="5"/>
        <v>75.064935064935071</v>
      </c>
      <c r="I84" s="63"/>
    </row>
    <row r="85" spans="1:9" ht="29.25" customHeight="1">
      <c r="A85" s="351" t="s">
        <v>4</v>
      </c>
      <c r="B85" s="93">
        <v>1520</v>
      </c>
      <c r="C85" s="77">
        <v>140</v>
      </c>
      <c r="D85" s="77">
        <v>126</v>
      </c>
      <c r="E85" s="77">
        <v>84</v>
      </c>
      <c r="F85" s="77">
        <v>60</v>
      </c>
      <c r="G85" s="78">
        <f t="shared" si="8"/>
        <v>-24</v>
      </c>
      <c r="H85" s="281">
        <f t="shared" si="5"/>
        <v>71.428571428571431</v>
      </c>
      <c r="I85" s="63"/>
    </row>
    <row r="86" spans="1:9" ht="27" customHeight="1">
      <c r="A86" s="351" t="s">
        <v>5</v>
      </c>
      <c r="B86" s="93">
        <v>1530</v>
      </c>
      <c r="C86" s="77">
        <v>10</v>
      </c>
      <c r="D86" s="77">
        <v>2.5</v>
      </c>
      <c r="E86" s="77">
        <v>5</v>
      </c>
      <c r="F86" s="77">
        <v>0</v>
      </c>
      <c r="G86" s="78">
        <f t="shared" si="8"/>
        <v>-5</v>
      </c>
      <c r="H86" s="281">
        <f t="shared" si="5"/>
        <v>0</v>
      </c>
      <c r="I86" s="63"/>
    </row>
    <row r="87" spans="1:9" ht="30" customHeight="1">
      <c r="A87" s="351" t="s">
        <v>27</v>
      </c>
      <c r="B87" s="93">
        <v>1540</v>
      </c>
      <c r="C87" s="77">
        <v>110</v>
      </c>
      <c r="D87" s="77">
        <v>98</v>
      </c>
      <c r="E87" s="77">
        <v>103</v>
      </c>
      <c r="F87" s="77">
        <v>53</v>
      </c>
      <c r="G87" s="78">
        <f t="shared" si="8"/>
        <v>-50</v>
      </c>
      <c r="H87" s="281">
        <f t="shared" si="5"/>
        <v>51.456310679611647</v>
      </c>
      <c r="I87" s="63"/>
    </row>
    <row r="88" spans="1:9" s="4" customFormat="1" ht="27.75" customHeight="1">
      <c r="A88" s="344" t="s">
        <v>51</v>
      </c>
      <c r="B88" s="94">
        <v>1550</v>
      </c>
      <c r="C88" s="217">
        <f>SUM(C81,C84:C87)</f>
        <v>7914</v>
      </c>
      <c r="D88" s="217">
        <f>SUM(D81,D84:D87)</f>
        <v>7586.5</v>
      </c>
      <c r="E88" s="217">
        <f>SUM(E81,E84:E87)</f>
        <v>4069</v>
      </c>
      <c r="F88" s="217">
        <f>SUM(F81,F84:F87)</f>
        <v>3704</v>
      </c>
      <c r="G88" s="217">
        <f t="shared" si="8"/>
        <v>-365</v>
      </c>
      <c r="H88" s="281">
        <f t="shared" si="5"/>
        <v>91.029737036126818</v>
      </c>
      <c r="I88" s="64"/>
    </row>
    <row r="89" spans="1:9" ht="6.75" customHeight="1">
      <c r="A89" s="342"/>
      <c r="B89" s="343"/>
      <c r="C89" s="343"/>
      <c r="D89" s="343"/>
      <c r="E89" s="343"/>
      <c r="F89" s="343"/>
      <c r="G89" s="343"/>
      <c r="I89" s="343"/>
    </row>
    <row r="90" spans="1:9" ht="37.5" customHeight="1">
      <c r="A90" s="86" t="s">
        <v>511</v>
      </c>
      <c r="B90" s="365" t="s">
        <v>293</v>
      </c>
      <c r="C90" s="365"/>
      <c r="D90" s="341"/>
      <c r="E90" s="88"/>
      <c r="F90" s="372" t="s">
        <v>506</v>
      </c>
      <c r="G90" s="372"/>
      <c r="H90" s="372"/>
      <c r="I90" s="347"/>
    </row>
    <row r="91" spans="1:9" s="1" customFormat="1" ht="21.75" customHeight="1">
      <c r="A91" s="105" t="s">
        <v>233</v>
      </c>
      <c r="B91" s="397" t="s">
        <v>232</v>
      </c>
      <c r="C91" s="397"/>
      <c r="D91" s="345"/>
      <c r="E91" s="106"/>
      <c r="F91" s="401" t="s">
        <v>87</v>
      </c>
      <c r="G91" s="401"/>
      <c r="H91" s="401"/>
      <c r="I91" s="350"/>
    </row>
    <row r="92" spans="1:9">
      <c r="A92" s="95"/>
      <c r="B92" s="348"/>
      <c r="C92" s="348"/>
      <c r="D92" s="348"/>
      <c r="E92" s="348"/>
      <c r="F92" s="348"/>
      <c r="G92" s="348"/>
      <c r="H92" s="285"/>
      <c r="I92" s="343"/>
    </row>
    <row r="93" spans="1:9">
      <c r="A93" s="342"/>
      <c r="B93" s="343"/>
      <c r="C93" s="343"/>
      <c r="D93" s="343"/>
      <c r="E93" s="343"/>
      <c r="F93" s="343"/>
      <c r="G93" s="343"/>
      <c r="I93" s="343"/>
    </row>
    <row r="94" spans="1:9">
      <c r="A94" s="342"/>
      <c r="B94" s="343"/>
      <c r="C94" s="343"/>
      <c r="D94" s="343"/>
      <c r="E94" s="343"/>
      <c r="F94" s="343"/>
      <c r="G94" s="343"/>
      <c r="I94" s="343"/>
    </row>
    <row r="95" spans="1:9">
      <c r="A95" s="342"/>
      <c r="B95" s="343"/>
      <c r="C95" s="343"/>
      <c r="D95" s="343"/>
      <c r="E95" s="343"/>
      <c r="F95" s="343"/>
      <c r="G95" s="343"/>
      <c r="I95" s="343"/>
    </row>
    <row r="96" spans="1:9">
      <c r="A96" s="342"/>
      <c r="B96" s="343"/>
      <c r="C96" s="343"/>
      <c r="D96" s="343"/>
      <c r="E96" s="343"/>
      <c r="F96" s="343"/>
      <c r="G96" s="343"/>
      <c r="I96" s="343"/>
    </row>
    <row r="97" spans="1:9">
      <c r="A97" s="342"/>
      <c r="B97" s="343"/>
      <c r="C97" s="343"/>
      <c r="D97" s="343"/>
      <c r="E97" s="343"/>
      <c r="F97" s="343"/>
      <c r="G97" s="343"/>
      <c r="I97" s="343"/>
    </row>
    <row r="98" spans="1:9">
      <c r="A98" s="342"/>
      <c r="B98" s="343"/>
      <c r="C98" s="343"/>
      <c r="D98" s="343"/>
      <c r="E98" s="343"/>
      <c r="F98" s="343"/>
      <c r="G98" s="343"/>
      <c r="I98" s="343"/>
    </row>
    <row r="99" spans="1:9">
      <c r="A99" s="342"/>
      <c r="B99" s="343"/>
      <c r="C99" s="343"/>
      <c r="D99" s="343"/>
      <c r="E99" s="343"/>
      <c r="F99" s="343"/>
      <c r="G99" s="343"/>
      <c r="I99" s="343"/>
    </row>
    <row r="100" spans="1:9">
      <c r="A100" s="342"/>
      <c r="B100" s="343"/>
      <c r="C100" s="343"/>
      <c r="D100" s="343"/>
      <c r="E100" s="343"/>
      <c r="F100" s="343"/>
      <c r="G100" s="343"/>
      <c r="I100" s="343"/>
    </row>
    <row r="101" spans="1:9">
      <c r="A101" s="342"/>
      <c r="B101" s="343"/>
      <c r="C101" s="343"/>
      <c r="D101" s="343"/>
      <c r="E101" s="343"/>
      <c r="F101" s="343"/>
      <c r="G101" s="343"/>
      <c r="I101" s="343"/>
    </row>
    <row r="102" spans="1:9">
      <c r="A102" s="342"/>
      <c r="B102" s="343"/>
      <c r="C102" s="343"/>
      <c r="D102" s="343"/>
      <c r="E102" s="343"/>
      <c r="F102" s="343"/>
      <c r="G102" s="343"/>
      <c r="I102" s="343"/>
    </row>
    <row r="103" spans="1:9">
      <c r="A103" s="342"/>
      <c r="B103" s="343"/>
      <c r="C103" s="343"/>
      <c r="D103" s="343"/>
      <c r="E103" s="343"/>
      <c r="F103" s="343"/>
      <c r="G103" s="343"/>
      <c r="I103" s="343"/>
    </row>
    <row r="104" spans="1:9">
      <c r="A104" s="342"/>
      <c r="B104" s="343"/>
      <c r="C104" s="343"/>
      <c r="D104" s="343"/>
      <c r="E104" s="343"/>
      <c r="F104" s="343"/>
      <c r="G104" s="343"/>
      <c r="I104" s="343"/>
    </row>
    <row r="105" spans="1:9">
      <c r="A105" s="342"/>
      <c r="B105" s="343"/>
      <c r="C105" s="343"/>
      <c r="D105" s="343"/>
      <c r="E105" s="343"/>
      <c r="F105" s="343"/>
      <c r="G105" s="343"/>
      <c r="I105" s="343"/>
    </row>
    <row r="106" spans="1:9">
      <c r="A106" s="342"/>
      <c r="B106" s="343"/>
      <c r="C106" s="343"/>
      <c r="D106" s="343"/>
      <c r="E106" s="343"/>
      <c r="F106" s="343"/>
      <c r="G106" s="343"/>
      <c r="I106" s="343"/>
    </row>
    <row r="107" spans="1:9">
      <c r="A107" s="342"/>
      <c r="B107" s="343"/>
      <c r="C107" s="343"/>
      <c r="D107" s="343"/>
      <c r="E107" s="343"/>
      <c r="F107" s="343"/>
      <c r="G107" s="343"/>
      <c r="I107" s="343"/>
    </row>
    <row r="108" spans="1:9">
      <c r="A108" s="342"/>
      <c r="B108" s="343"/>
      <c r="C108" s="343"/>
      <c r="D108" s="343"/>
      <c r="E108" s="343"/>
      <c r="F108" s="343"/>
      <c r="G108" s="343"/>
      <c r="I108" s="343"/>
    </row>
    <row r="109" spans="1:9">
      <c r="A109" s="342"/>
      <c r="B109" s="343"/>
      <c r="C109" s="343"/>
      <c r="D109" s="343"/>
      <c r="E109" s="343"/>
      <c r="F109" s="343"/>
      <c r="G109" s="343"/>
      <c r="I109" s="343"/>
    </row>
    <row r="110" spans="1:9">
      <c r="A110" s="342"/>
      <c r="B110" s="343"/>
      <c r="C110" s="343"/>
      <c r="D110" s="343"/>
      <c r="E110" s="343"/>
      <c r="F110" s="343"/>
      <c r="G110" s="343"/>
      <c r="I110" s="343"/>
    </row>
    <row r="111" spans="1:9">
      <c r="A111" s="342"/>
      <c r="B111" s="343"/>
      <c r="C111" s="343"/>
      <c r="D111" s="343"/>
      <c r="E111" s="343"/>
      <c r="F111" s="343"/>
      <c r="G111" s="343"/>
      <c r="I111" s="343"/>
    </row>
    <row r="112" spans="1:9">
      <c r="A112" s="342"/>
      <c r="B112" s="343"/>
      <c r="C112" s="343"/>
      <c r="D112" s="343"/>
      <c r="E112" s="343"/>
      <c r="F112" s="343"/>
      <c r="G112" s="343"/>
      <c r="I112" s="343"/>
    </row>
    <row r="113" spans="1:9">
      <c r="A113" s="342"/>
      <c r="B113" s="343"/>
      <c r="C113" s="343"/>
      <c r="D113" s="343"/>
      <c r="E113" s="343"/>
      <c r="F113" s="343"/>
      <c r="G113" s="343"/>
      <c r="I113" s="343"/>
    </row>
    <row r="114" spans="1:9">
      <c r="A114" s="342"/>
      <c r="B114" s="343"/>
      <c r="C114" s="343"/>
      <c r="D114" s="343"/>
      <c r="E114" s="343"/>
      <c r="F114" s="343"/>
      <c r="G114" s="343"/>
      <c r="I114" s="343"/>
    </row>
    <row r="115" spans="1:9">
      <c r="A115" s="342"/>
      <c r="B115" s="343"/>
      <c r="C115" s="343"/>
      <c r="D115" s="343"/>
      <c r="E115" s="343"/>
      <c r="F115" s="343"/>
      <c r="G115" s="343"/>
      <c r="I115" s="343"/>
    </row>
    <row r="116" spans="1:9">
      <c r="A116" s="317"/>
      <c r="B116" s="316"/>
      <c r="C116" s="316"/>
      <c r="D116" s="316"/>
      <c r="E116" s="316"/>
      <c r="F116" s="316"/>
      <c r="G116" s="316"/>
      <c r="I116" s="316"/>
    </row>
    <row r="117" spans="1:9">
      <c r="A117" s="317"/>
      <c r="B117" s="316"/>
      <c r="C117" s="316"/>
      <c r="D117" s="316"/>
      <c r="E117" s="316"/>
      <c r="F117" s="316"/>
      <c r="G117" s="316"/>
      <c r="I117" s="316"/>
    </row>
    <row r="118" spans="1:9">
      <c r="A118" s="317"/>
      <c r="B118" s="316"/>
      <c r="C118" s="316"/>
      <c r="D118" s="316"/>
      <c r="E118" s="316"/>
      <c r="F118" s="316"/>
      <c r="G118" s="316"/>
      <c r="I118" s="316"/>
    </row>
    <row r="119" spans="1:9">
      <c r="A119" s="317"/>
      <c r="B119" s="316"/>
      <c r="C119" s="316"/>
      <c r="D119" s="316"/>
      <c r="E119" s="316"/>
      <c r="F119" s="316"/>
      <c r="G119" s="316"/>
      <c r="I119" s="316"/>
    </row>
    <row r="120" spans="1:9">
      <c r="A120" s="317"/>
      <c r="B120" s="316"/>
      <c r="C120" s="316"/>
      <c r="D120" s="316"/>
      <c r="E120" s="316"/>
      <c r="F120" s="316"/>
      <c r="G120" s="316"/>
      <c r="I120" s="316"/>
    </row>
    <row r="121" spans="1:9">
      <c r="A121" s="317"/>
      <c r="B121" s="316"/>
      <c r="C121" s="316"/>
      <c r="D121" s="316"/>
      <c r="E121" s="316"/>
      <c r="F121" s="316"/>
      <c r="G121" s="316"/>
      <c r="I121" s="316"/>
    </row>
    <row r="122" spans="1:9">
      <c r="A122" s="317"/>
      <c r="B122" s="316"/>
      <c r="C122" s="316"/>
      <c r="D122" s="316"/>
      <c r="E122" s="316"/>
      <c r="F122" s="316"/>
      <c r="G122" s="316"/>
      <c r="I122" s="316"/>
    </row>
    <row r="123" spans="1:9">
      <c r="A123" s="317"/>
      <c r="B123" s="316"/>
      <c r="C123" s="316"/>
      <c r="D123" s="316"/>
      <c r="E123" s="316"/>
      <c r="F123" s="316"/>
      <c r="G123" s="316"/>
      <c r="I123" s="316"/>
    </row>
    <row r="124" spans="1:9">
      <c r="A124" s="317"/>
      <c r="B124" s="316"/>
      <c r="C124" s="316"/>
      <c r="D124" s="316"/>
      <c r="E124" s="316"/>
      <c r="F124" s="316"/>
      <c r="G124" s="316"/>
      <c r="I124" s="316"/>
    </row>
    <row r="125" spans="1:9">
      <c r="A125" s="317"/>
      <c r="B125" s="316"/>
      <c r="C125" s="316"/>
      <c r="D125" s="316"/>
      <c r="E125" s="316"/>
      <c r="F125" s="316"/>
      <c r="G125" s="316"/>
      <c r="I125" s="316"/>
    </row>
    <row r="126" spans="1:9">
      <c r="A126" s="317"/>
      <c r="B126" s="316"/>
      <c r="C126" s="316"/>
      <c r="D126" s="316"/>
      <c r="E126" s="316"/>
      <c r="F126" s="316"/>
      <c r="G126" s="316"/>
      <c r="I126" s="316"/>
    </row>
    <row r="127" spans="1:9">
      <c r="A127" s="317"/>
      <c r="B127" s="316"/>
      <c r="C127" s="316"/>
      <c r="D127" s="316"/>
      <c r="E127" s="316"/>
      <c r="F127" s="316"/>
      <c r="G127" s="316"/>
      <c r="I127" s="316"/>
    </row>
    <row r="128" spans="1:9">
      <c r="A128" s="317"/>
      <c r="B128" s="316"/>
      <c r="C128" s="316"/>
      <c r="D128" s="316"/>
      <c r="E128" s="316"/>
      <c r="F128" s="316"/>
      <c r="G128" s="316"/>
      <c r="I128" s="316"/>
    </row>
    <row r="129" spans="1:9">
      <c r="A129" s="317"/>
      <c r="B129" s="316"/>
      <c r="C129" s="316"/>
      <c r="D129" s="316"/>
      <c r="E129" s="316"/>
      <c r="F129" s="316"/>
      <c r="G129" s="316"/>
      <c r="I129" s="316"/>
    </row>
    <row r="130" spans="1:9">
      <c r="A130" s="317"/>
      <c r="B130" s="316"/>
      <c r="C130" s="316"/>
      <c r="D130" s="316"/>
      <c r="E130" s="316"/>
      <c r="F130" s="316"/>
      <c r="G130" s="316"/>
      <c r="I130" s="316"/>
    </row>
    <row r="131" spans="1:9">
      <c r="A131" s="317"/>
      <c r="B131" s="316"/>
      <c r="C131" s="316"/>
      <c r="D131" s="316"/>
      <c r="E131" s="316"/>
      <c r="F131" s="316"/>
      <c r="G131" s="316"/>
      <c r="I131" s="316"/>
    </row>
    <row r="132" spans="1:9">
      <c r="A132" s="317"/>
      <c r="B132" s="316"/>
      <c r="C132" s="316"/>
      <c r="D132" s="316"/>
      <c r="E132" s="316"/>
      <c r="F132" s="316"/>
      <c r="G132" s="316"/>
      <c r="I132" s="316"/>
    </row>
    <row r="133" spans="1:9">
      <c r="A133" s="317"/>
      <c r="B133" s="316"/>
      <c r="C133" s="316"/>
      <c r="D133" s="316"/>
      <c r="E133" s="316"/>
      <c r="F133" s="316"/>
      <c r="G133" s="316"/>
      <c r="I133" s="316"/>
    </row>
    <row r="134" spans="1:9">
      <c r="A134" s="317"/>
      <c r="B134" s="316"/>
      <c r="C134" s="316"/>
      <c r="D134" s="316"/>
      <c r="E134" s="316"/>
      <c r="F134" s="316"/>
      <c r="G134" s="316"/>
      <c r="I134" s="316"/>
    </row>
    <row r="135" spans="1:9">
      <c r="A135" s="317"/>
      <c r="B135" s="316"/>
      <c r="C135" s="316"/>
      <c r="D135" s="316"/>
      <c r="E135" s="316"/>
      <c r="F135" s="316"/>
      <c r="G135" s="316"/>
      <c r="I135" s="316"/>
    </row>
    <row r="136" spans="1:9">
      <c r="A136" s="317"/>
      <c r="B136" s="316"/>
      <c r="C136" s="316"/>
      <c r="D136" s="316"/>
      <c r="E136" s="316"/>
      <c r="F136" s="316"/>
      <c r="G136" s="316"/>
      <c r="I136" s="316"/>
    </row>
    <row r="137" spans="1:9">
      <c r="A137" s="317"/>
      <c r="B137" s="316"/>
      <c r="C137" s="316"/>
      <c r="D137" s="316"/>
      <c r="E137" s="316"/>
      <c r="F137" s="316"/>
      <c r="G137" s="316"/>
      <c r="I137" s="316"/>
    </row>
    <row r="138" spans="1:9">
      <c r="A138" s="317"/>
      <c r="B138" s="316"/>
      <c r="C138" s="316"/>
      <c r="D138" s="316"/>
      <c r="E138" s="316"/>
      <c r="F138" s="316"/>
      <c r="G138" s="316"/>
      <c r="I138" s="316"/>
    </row>
    <row r="139" spans="1:9">
      <c r="A139" s="317"/>
      <c r="B139" s="316"/>
      <c r="C139" s="316"/>
      <c r="D139" s="316"/>
      <c r="E139" s="316"/>
      <c r="F139" s="316"/>
      <c r="G139" s="316"/>
      <c r="I139" s="316"/>
    </row>
    <row r="140" spans="1:9">
      <c r="A140" s="317"/>
      <c r="B140" s="316"/>
      <c r="C140" s="316"/>
      <c r="D140" s="316"/>
      <c r="E140" s="316"/>
      <c r="F140" s="316"/>
      <c r="G140" s="316"/>
      <c r="I140" s="316"/>
    </row>
    <row r="141" spans="1:9">
      <c r="A141" s="317"/>
      <c r="B141" s="316"/>
      <c r="C141" s="316"/>
      <c r="D141" s="316"/>
      <c r="E141" s="316"/>
      <c r="F141" s="316"/>
      <c r="G141" s="316"/>
      <c r="I141" s="316"/>
    </row>
    <row r="142" spans="1:9">
      <c r="A142" s="317"/>
      <c r="B142" s="316"/>
      <c r="C142" s="316"/>
      <c r="D142" s="316"/>
      <c r="E142" s="316"/>
      <c r="F142" s="316"/>
      <c r="G142" s="316"/>
      <c r="I142" s="316"/>
    </row>
    <row r="143" spans="1:9">
      <c r="A143" s="317"/>
      <c r="B143" s="316"/>
      <c r="C143" s="316"/>
      <c r="D143" s="316"/>
      <c r="E143" s="316"/>
      <c r="F143" s="316"/>
      <c r="G143" s="316"/>
      <c r="I143" s="316"/>
    </row>
    <row r="144" spans="1:9">
      <c r="A144" s="317"/>
      <c r="B144" s="316"/>
      <c r="C144" s="316"/>
      <c r="D144" s="316"/>
      <c r="E144" s="316"/>
      <c r="F144" s="316"/>
      <c r="G144" s="316"/>
      <c r="I144" s="316"/>
    </row>
    <row r="145" spans="1:9">
      <c r="A145" s="317"/>
      <c r="B145" s="316"/>
      <c r="C145" s="316"/>
      <c r="D145" s="316"/>
      <c r="E145" s="316"/>
      <c r="F145" s="316"/>
      <c r="G145" s="316"/>
      <c r="I145" s="316"/>
    </row>
    <row r="146" spans="1:9">
      <c r="A146" s="317"/>
      <c r="B146" s="316"/>
      <c r="C146" s="316"/>
      <c r="D146" s="316"/>
      <c r="E146" s="316"/>
      <c r="F146" s="316"/>
      <c r="G146" s="316"/>
      <c r="I146" s="316"/>
    </row>
    <row r="147" spans="1:9">
      <c r="A147" s="317"/>
      <c r="B147" s="316"/>
      <c r="C147" s="316"/>
      <c r="D147" s="316"/>
      <c r="E147" s="316"/>
      <c r="F147" s="316"/>
      <c r="G147" s="316"/>
      <c r="I147" s="316"/>
    </row>
    <row r="148" spans="1:9">
      <c r="A148" s="317"/>
      <c r="B148" s="316"/>
      <c r="C148" s="316"/>
      <c r="D148" s="316"/>
      <c r="E148" s="316"/>
      <c r="F148" s="316"/>
      <c r="G148" s="316"/>
      <c r="I148" s="316"/>
    </row>
    <row r="149" spans="1:9">
      <c r="A149" s="317"/>
      <c r="B149" s="316"/>
      <c r="C149" s="316"/>
      <c r="D149" s="316"/>
      <c r="E149" s="316"/>
      <c r="F149" s="316"/>
      <c r="G149" s="316"/>
      <c r="I149" s="316"/>
    </row>
    <row r="150" spans="1:9">
      <c r="A150" s="39"/>
      <c r="B150" s="316"/>
      <c r="C150" s="316"/>
      <c r="D150" s="316"/>
      <c r="E150" s="316"/>
      <c r="F150" s="316"/>
      <c r="G150" s="316"/>
      <c r="I150" s="316"/>
    </row>
    <row r="151" spans="1:9">
      <c r="A151" s="39"/>
      <c r="B151" s="316"/>
      <c r="C151" s="316"/>
      <c r="D151" s="316"/>
      <c r="E151" s="316"/>
      <c r="F151" s="316"/>
      <c r="G151" s="316"/>
      <c r="I151" s="316"/>
    </row>
    <row r="152" spans="1:9">
      <c r="A152" s="39"/>
      <c r="B152" s="316"/>
      <c r="C152" s="316"/>
      <c r="D152" s="316"/>
      <c r="E152" s="316"/>
      <c r="F152" s="316"/>
      <c r="G152" s="316"/>
      <c r="I152" s="316"/>
    </row>
    <row r="153" spans="1:9">
      <c r="A153" s="39"/>
      <c r="B153" s="316"/>
      <c r="C153" s="316"/>
      <c r="D153" s="316"/>
      <c r="E153" s="316"/>
      <c r="F153" s="316"/>
      <c r="G153" s="316"/>
      <c r="I153" s="316"/>
    </row>
    <row r="154" spans="1:9">
      <c r="A154" s="39"/>
      <c r="B154" s="316"/>
      <c r="C154" s="316"/>
      <c r="D154" s="316"/>
      <c r="E154" s="316"/>
      <c r="F154" s="316"/>
      <c r="G154" s="316"/>
      <c r="I154" s="316"/>
    </row>
    <row r="155" spans="1:9">
      <c r="A155" s="39"/>
      <c r="B155" s="316"/>
      <c r="C155" s="316"/>
      <c r="D155" s="316"/>
      <c r="E155" s="316"/>
      <c r="F155" s="316"/>
      <c r="G155" s="316"/>
      <c r="I155" s="316"/>
    </row>
    <row r="156" spans="1:9">
      <c r="A156" s="39"/>
      <c r="B156" s="316"/>
      <c r="C156" s="316"/>
      <c r="D156" s="316"/>
      <c r="E156" s="316"/>
      <c r="F156" s="316"/>
      <c r="G156" s="316"/>
      <c r="I156" s="316"/>
    </row>
    <row r="157" spans="1:9">
      <c r="A157" s="39"/>
      <c r="B157" s="316"/>
      <c r="C157" s="316"/>
      <c r="D157" s="316"/>
      <c r="E157" s="316"/>
      <c r="F157" s="316"/>
      <c r="G157" s="316"/>
      <c r="I157" s="316"/>
    </row>
    <row r="158" spans="1:9">
      <c r="A158" s="39"/>
      <c r="B158" s="316"/>
      <c r="C158" s="316"/>
      <c r="D158" s="316"/>
      <c r="E158" s="316"/>
      <c r="F158" s="316"/>
      <c r="G158" s="316"/>
      <c r="I158" s="316"/>
    </row>
    <row r="159" spans="1:9">
      <c r="A159" s="39"/>
      <c r="B159" s="316"/>
      <c r="C159" s="316"/>
      <c r="D159" s="316"/>
      <c r="E159" s="316"/>
      <c r="F159" s="316"/>
      <c r="G159" s="316"/>
      <c r="I159" s="316"/>
    </row>
    <row r="160" spans="1:9">
      <c r="A160" s="39"/>
      <c r="B160" s="316"/>
      <c r="C160" s="316"/>
      <c r="D160" s="316"/>
      <c r="E160" s="316"/>
      <c r="F160" s="316"/>
      <c r="G160" s="316"/>
      <c r="I160" s="316"/>
    </row>
    <row r="161" spans="1:9">
      <c r="A161" s="39"/>
      <c r="B161" s="316"/>
      <c r="C161" s="316"/>
      <c r="D161" s="316"/>
      <c r="E161" s="316"/>
      <c r="F161" s="316"/>
      <c r="G161" s="316"/>
      <c r="I161" s="316"/>
    </row>
    <row r="162" spans="1:9">
      <c r="A162" s="39"/>
      <c r="B162" s="316"/>
      <c r="C162" s="316"/>
      <c r="D162" s="316"/>
      <c r="E162" s="316"/>
      <c r="F162" s="316"/>
      <c r="G162" s="316"/>
      <c r="I162" s="316"/>
    </row>
    <row r="163" spans="1:9">
      <c r="A163" s="39"/>
      <c r="B163" s="316"/>
      <c r="C163" s="316"/>
      <c r="D163" s="316"/>
      <c r="E163" s="316"/>
      <c r="F163" s="316"/>
      <c r="G163" s="316"/>
      <c r="I163" s="316"/>
    </row>
    <row r="164" spans="1:9">
      <c r="A164" s="39"/>
      <c r="B164" s="316"/>
      <c r="C164" s="316"/>
      <c r="D164" s="316"/>
      <c r="E164" s="316"/>
      <c r="F164" s="316"/>
      <c r="G164" s="316"/>
      <c r="I164" s="316"/>
    </row>
    <row r="165" spans="1:9">
      <c r="A165" s="39"/>
      <c r="B165" s="316"/>
      <c r="C165" s="316"/>
      <c r="D165" s="316"/>
      <c r="E165" s="316"/>
      <c r="F165" s="316"/>
      <c r="G165" s="316"/>
      <c r="I165" s="316"/>
    </row>
    <row r="166" spans="1:9">
      <c r="A166" s="39"/>
      <c r="B166" s="316"/>
      <c r="C166" s="316"/>
      <c r="D166" s="316"/>
      <c r="E166" s="316"/>
      <c r="F166" s="316"/>
      <c r="G166" s="316"/>
      <c r="I166" s="316"/>
    </row>
    <row r="167" spans="1:9">
      <c r="A167" s="39"/>
      <c r="B167" s="316"/>
      <c r="C167" s="316"/>
      <c r="D167" s="316"/>
      <c r="E167" s="316"/>
      <c r="F167" s="316"/>
      <c r="G167" s="316"/>
      <c r="I167" s="316"/>
    </row>
    <row r="168" spans="1:9">
      <c r="A168" s="39"/>
      <c r="B168" s="316"/>
      <c r="C168" s="316"/>
      <c r="D168" s="316"/>
      <c r="E168" s="316"/>
      <c r="F168" s="316"/>
      <c r="G168" s="316"/>
      <c r="I168" s="316"/>
    </row>
    <row r="169" spans="1:9">
      <c r="A169" s="39"/>
      <c r="B169" s="316"/>
      <c r="C169" s="316"/>
      <c r="D169" s="316"/>
      <c r="E169" s="316"/>
      <c r="F169" s="316"/>
      <c r="G169" s="316"/>
      <c r="I169" s="316"/>
    </row>
    <row r="170" spans="1:9">
      <c r="A170" s="39"/>
      <c r="B170" s="316"/>
      <c r="C170" s="316"/>
      <c r="D170" s="316"/>
      <c r="E170" s="316"/>
      <c r="F170" s="316"/>
      <c r="G170" s="316"/>
      <c r="I170" s="316"/>
    </row>
    <row r="171" spans="1:9">
      <c r="A171" s="39"/>
      <c r="B171" s="316"/>
      <c r="C171" s="316"/>
      <c r="D171" s="316"/>
      <c r="E171" s="316"/>
      <c r="F171" s="316"/>
      <c r="G171" s="316"/>
      <c r="I171" s="316"/>
    </row>
    <row r="172" spans="1:9">
      <c r="A172" s="39"/>
      <c r="B172" s="316"/>
      <c r="C172" s="316"/>
      <c r="D172" s="316"/>
      <c r="E172" s="316"/>
      <c r="F172" s="316"/>
      <c r="G172" s="316"/>
      <c r="I172" s="316"/>
    </row>
    <row r="173" spans="1:9">
      <c r="A173" s="39"/>
      <c r="B173" s="316"/>
      <c r="C173" s="316"/>
      <c r="D173" s="316"/>
      <c r="E173" s="316"/>
      <c r="F173" s="316"/>
      <c r="G173" s="316"/>
      <c r="I173" s="316"/>
    </row>
    <row r="174" spans="1:9">
      <c r="A174" s="39"/>
      <c r="B174" s="316"/>
      <c r="C174" s="316"/>
      <c r="D174" s="316"/>
      <c r="E174" s="316"/>
      <c r="F174" s="316"/>
      <c r="G174" s="316"/>
      <c r="I174" s="316"/>
    </row>
    <row r="175" spans="1:9">
      <c r="A175" s="39"/>
      <c r="B175" s="316"/>
      <c r="C175" s="316"/>
      <c r="D175" s="316"/>
      <c r="E175" s="316"/>
      <c r="F175" s="316"/>
      <c r="G175" s="316"/>
      <c r="I175" s="316"/>
    </row>
    <row r="176" spans="1:9">
      <c r="A176" s="39"/>
      <c r="B176" s="316"/>
      <c r="C176" s="316"/>
      <c r="D176" s="316"/>
      <c r="E176" s="316"/>
      <c r="F176" s="316"/>
      <c r="G176" s="316"/>
      <c r="I176" s="316"/>
    </row>
    <row r="177" spans="1:9">
      <c r="A177" s="39"/>
      <c r="B177" s="316"/>
      <c r="C177" s="316"/>
      <c r="D177" s="316"/>
      <c r="E177" s="316"/>
      <c r="F177" s="316"/>
      <c r="G177" s="316"/>
      <c r="I177" s="316"/>
    </row>
    <row r="178" spans="1:9">
      <c r="A178" s="39"/>
      <c r="B178" s="316"/>
      <c r="C178" s="316"/>
      <c r="D178" s="316"/>
      <c r="E178" s="316"/>
      <c r="F178" s="316"/>
      <c r="G178" s="316"/>
      <c r="I178" s="316"/>
    </row>
    <row r="179" spans="1:9">
      <c r="A179" s="39"/>
      <c r="B179" s="316"/>
      <c r="C179" s="316"/>
      <c r="D179" s="316"/>
      <c r="E179" s="316"/>
      <c r="F179" s="316"/>
      <c r="G179" s="316"/>
      <c r="I179" s="316"/>
    </row>
    <row r="180" spans="1:9">
      <c r="A180" s="39"/>
      <c r="B180" s="316"/>
      <c r="C180" s="316"/>
      <c r="D180" s="316"/>
      <c r="E180" s="316"/>
      <c r="F180" s="316"/>
      <c r="G180" s="316"/>
      <c r="I180" s="316"/>
    </row>
    <row r="181" spans="1:9">
      <c r="A181" s="39"/>
      <c r="B181" s="316"/>
      <c r="C181" s="316"/>
      <c r="D181" s="316"/>
      <c r="E181" s="316"/>
      <c r="F181" s="316"/>
      <c r="G181" s="316"/>
      <c r="I181" s="316"/>
    </row>
    <row r="182" spans="1:9">
      <c r="A182" s="39"/>
      <c r="B182" s="316"/>
      <c r="C182" s="316"/>
      <c r="D182" s="316"/>
      <c r="E182" s="316"/>
      <c r="F182" s="316"/>
      <c r="G182" s="316"/>
      <c r="I182" s="316"/>
    </row>
    <row r="183" spans="1:9">
      <c r="A183" s="39"/>
      <c r="B183" s="316"/>
      <c r="C183" s="316"/>
      <c r="D183" s="316"/>
      <c r="E183" s="316"/>
      <c r="F183" s="316"/>
      <c r="G183" s="316"/>
      <c r="I183" s="316"/>
    </row>
    <row r="184" spans="1:9">
      <c r="A184" s="39"/>
      <c r="B184" s="316"/>
      <c r="C184" s="316"/>
      <c r="D184" s="316"/>
      <c r="E184" s="316"/>
      <c r="F184" s="316"/>
      <c r="G184" s="316"/>
      <c r="I184" s="316"/>
    </row>
    <row r="185" spans="1:9">
      <c r="A185" s="39"/>
      <c r="B185" s="316"/>
      <c r="C185" s="316"/>
      <c r="D185" s="316"/>
      <c r="E185" s="316"/>
      <c r="F185" s="316"/>
      <c r="G185" s="316"/>
      <c r="I185" s="316"/>
    </row>
    <row r="186" spans="1:9">
      <c r="A186" s="39"/>
      <c r="B186" s="316"/>
      <c r="C186" s="316"/>
      <c r="D186" s="316"/>
      <c r="E186" s="316"/>
      <c r="F186" s="316"/>
      <c r="G186" s="316"/>
      <c r="I186" s="316"/>
    </row>
    <row r="187" spans="1:9">
      <c r="A187" s="39"/>
      <c r="B187" s="316"/>
      <c r="C187" s="316"/>
      <c r="D187" s="316"/>
      <c r="E187" s="316"/>
      <c r="F187" s="316"/>
      <c r="G187" s="316"/>
      <c r="I187" s="316"/>
    </row>
    <row r="188" spans="1:9">
      <c r="A188" s="39"/>
      <c r="B188" s="316"/>
      <c r="C188" s="316"/>
      <c r="D188" s="316"/>
      <c r="E188" s="316"/>
      <c r="F188" s="316"/>
      <c r="G188" s="316"/>
      <c r="I188" s="316"/>
    </row>
    <row r="189" spans="1:9">
      <c r="A189" s="39"/>
      <c r="B189" s="316"/>
      <c r="C189" s="316"/>
      <c r="D189" s="316"/>
      <c r="E189" s="316"/>
      <c r="F189" s="316"/>
      <c r="G189" s="316"/>
      <c r="I189" s="316"/>
    </row>
    <row r="190" spans="1:9">
      <c r="A190" s="39"/>
      <c r="B190" s="316"/>
      <c r="C190" s="316"/>
      <c r="D190" s="316"/>
      <c r="E190" s="316"/>
      <c r="F190" s="316"/>
      <c r="G190" s="316"/>
      <c r="I190" s="316"/>
    </row>
    <row r="191" spans="1:9">
      <c r="A191" s="39"/>
      <c r="B191" s="316"/>
      <c r="C191" s="316"/>
      <c r="D191" s="316"/>
      <c r="E191" s="316"/>
      <c r="F191" s="316"/>
      <c r="G191" s="316"/>
      <c r="I191" s="316"/>
    </row>
    <row r="192" spans="1:9">
      <c r="A192" s="39"/>
      <c r="B192" s="316"/>
      <c r="C192" s="316"/>
      <c r="D192" s="316"/>
      <c r="E192" s="316"/>
      <c r="F192" s="316"/>
      <c r="G192" s="316"/>
      <c r="I192" s="316"/>
    </row>
    <row r="193" spans="1:9">
      <c r="A193" s="39"/>
      <c r="B193" s="316"/>
      <c r="C193" s="316"/>
      <c r="D193" s="316"/>
      <c r="E193" s="316"/>
      <c r="F193" s="316"/>
      <c r="G193" s="316"/>
      <c r="I193" s="316"/>
    </row>
    <row r="194" spans="1:9">
      <c r="A194" s="39"/>
      <c r="B194" s="316"/>
      <c r="C194" s="316"/>
      <c r="D194" s="316"/>
      <c r="E194" s="316"/>
      <c r="F194" s="316"/>
      <c r="G194" s="316"/>
      <c r="I194" s="316"/>
    </row>
    <row r="195" spans="1:9">
      <c r="A195" s="39"/>
    </row>
    <row r="196" spans="1:9">
      <c r="A196" s="39"/>
    </row>
    <row r="197" spans="1:9">
      <c r="A197" s="39"/>
    </row>
    <row r="198" spans="1:9">
      <c r="A198" s="39"/>
    </row>
    <row r="199" spans="1:9">
      <c r="A199" s="39"/>
    </row>
    <row r="200" spans="1:9">
      <c r="A200" s="39"/>
    </row>
    <row r="201" spans="1:9">
      <c r="A201" s="39"/>
    </row>
    <row r="202" spans="1:9">
      <c r="A202" s="39"/>
    </row>
    <row r="203" spans="1:9">
      <c r="A203" s="39"/>
    </row>
    <row r="204" spans="1:9">
      <c r="A204" s="39"/>
    </row>
    <row r="205" spans="1:9">
      <c r="A205" s="39"/>
    </row>
    <row r="206" spans="1:9">
      <c r="A206" s="39"/>
    </row>
    <row r="207" spans="1:9">
      <c r="A207" s="39"/>
    </row>
    <row r="208" spans="1:9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Normal="100" zoomScaleSheetLayoutView="100" workbookViewId="0">
      <pane xSplit="2" ySplit="3" topLeftCell="C19" activePane="bottomRight" state="frozen"/>
      <selection pane="topRight" activeCell="C1" sqref="C1"/>
      <selection pane="bottomLeft" activeCell="A5" sqref="A5"/>
      <selection pane="bottomRight" activeCell="D18" sqref="D18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87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405" t="s">
        <v>119</v>
      </c>
      <c r="B1" s="405"/>
      <c r="C1" s="405"/>
      <c r="D1" s="405"/>
      <c r="E1" s="405"/>
      <c r="F1" s="405"/>
      <c r="G1" s="405"/>
      <c r="H1" s="405"/>
    </row>
    <row r="2" spans="1:8" ht="50.25" customHeight="1">
      <c r="A2" s="377" t="s">
        <v>203</v>
      </c>
      <c r="B2" s="406" t="s">
        <v>15</v>
      </c>
      <c r="C2" s="378" t="s">
        <v>483</v>
      </c>
      <c r="D2" s="378"/>
      <c r="E2" s="407" t="s">
        <v>486</v>
      </c>
      <c r="F2" s="408"/>
      <c r="G2" s="408"/>
      <c r="H2" s="409"/>
    </row>
    <row r="3" spans="1:8" ht="69.75" customHeight="1">
      <c r="A3" s="377"/>
      <c r="B3" s="406"/>
      <c r="C3" s="276" t="s">
        <v>519</v>
      </c>
      <c r="D3" s="6" t="s">
        <v>485</v>
      </c>
      <c r="E3" s="46" t="s">
        <v>531</v>
      </c>
      <c r="F3" s="46" t="s">
        <v>532</v>
      </c>
      <c r="G3" s="46" t="s">
        <v>198</v>
      </c>
      <c r="H3" s="279" t="s">
        <v>199</v>
      </c>
    </row>
    <row r="4" spans="1:8" ht="11.25" customHeight="1">
      <c r="A4" s="103">
        <v>1</v>
      </c>
      <c r="B4" s="102">
        <v>2</v>
      </c>
      <c r="C4" s="103">
        <v>3</v>
      </c>
      <c r="D4" s="103">
        <v>4</v>
      </c>
      <c r="E4" s="103">
        <v>5</v>
      </c>
      <c r="F4" s="102">
        <v>6</v>
      </c>
      <c r="G4" s="103">
        <v>7</v>
      </c>
      <c r="H4" s="288">
        <v>8</v>
      </c>
    </row>
    <row r="5" spans="1:8" ht="28.5" customHeight="1">
      <c r="A5" s="411" t="s">
        <v>115</v>
      </c>
      <c r="B5" s="411"/>
      <c r="C5" s="411"/>
      <c r="D5" s="411"/>
      <c r="E5" s="411"/>
      <c r="F5" s="411"/>
      <c r="G5" s="411"/>
      <c r="H5" s="411"/>
    </row>
    <row r="6" spans="1:8" ht="56.25" customHeight="1">
      <c r="A6" s="35" t="s">
        <v>53</v>
      </c>
      <c r="B6" s="353">
        <v>2000</v>
      </c>
      <c r="C6" s="77">
        <v>442</v>
      </c>
      <c r="D6" s="77">
        <v>452</v>
      </c>
      <c r="E6" s="77">
        <v>488</v>
      </c>
      <c r="F6" s="77">
        <v>406</v>
      </c>
      <c r="G6" s="78">
        <f>F6-E6</f>
        <v>-82</v>
      </c>
      <c r="H6" s="355">
        <f>F6/E6*100</f>
        <v>83.196721311475414</v>
      </c>
    </row>
    <row r="7" spans="1:8" ht="28.5" customHeight="1">
      <c r="A7" s="35" t="s">
        <v>273</v>
      </c>
      <c r="B7" s="353">
        <v>2010</v>
      </c>
      <c r="C7" s="77">
        <v>-7</v>
      </c>
      <c r="D7" s="77"/>
      <c r="E7" s="77"/>
      <c r="F7" s="77"/>
      <c r="G7" s="78">
        <f t="shared" ref="G7:G14" si="0">F7-E7</f>
        <v>0</v>
      </c>
      <c r="H7" s="355" t="e">
        <f t="shared" ref="H7:H30" si="1">F7/E7*100</f>
        <v>#DIV/0!</v>
      </c>
    </row>
    <row r="8" spans="1:8" ht="24" customHeight="1">
      <c r="A8" s="351" t="s">
        <v>139</v>
      </c>
      <c r="B8" s="353">
        <v>2020</v>
      </c>
      <c r="C8" s="77"/>
      <c r="D8" s="77"/>
      <c r="E8" s="77"/>
      <c r="F8" s="77"/>
      <c r="G8" s="78">
        <f t="shared" si="0"/>
        <v>0</v>
      </c>
      <c r="H8" s="355" t="e">
        <f t="shared" si="1"/>
        <v>#DIV/0!</v>
      </c>
    </row>
    <row r="9" spans="1:8" s="36" customFormat="1" ht="22.5" customHeight="1">
      <c r="A9" s="35" t="s">
        <v>64</v>
      </c>
      <c r="B9" s="353">
        <v>2030</v>
      </c>
      <c r="C9" s="77" t="s">
        <v>253</v>
      </c>
      <c r="D9" s="77" t="s">
        <v>253</v>
      </c>
      <c r="E9" s="77" t="s">
        <v>253</v>
      </c>
      <c r="F9" s="77" t="s">
        <v>253</v>
      </c>
      <c r="G9" s="78" t="e">
        <f t="shared" si="0"/>
        <v>#VALUE!</v>
      </c>
      <c r="H9" s="355" t="e">
        <f t="shared" si="1"/>
        <v>#VALUE!</v>
      </c>
    </row>
    <row r="10" spans="1:8" ht="18" customHeight="1">
      <c r="A10" s="166" t="s">
        <v>101</v>
      </c>
      <c r="B10" s="221">
        <v>2031</v>
      </c>
      <c r="C10" s="167" t="s">
        <v>253</v>
      </c>
      <c r="D10" s="167" t="s">
        <v>253</v>
      </c>
      <c r="E10" s="167" t="s">
        <v>253</v>
      </c>
      <c r="F10" s="167" t="s">
        <v>253</v>
      </c>
      <c r="G10" s="78" t="e">
        <f t="shared" si="0"/>
        <v>#VALUE!</v>
      </c>
      <c r="H10" s="355" t="e">
        <f t="shared" si="1"/>
        <v>#VALUE!</v>
      </c>
    </row>
    <row r="11" spans="1:8" ht="23.25" customHeight="1">
      <c r="A11" s="35" t="s">
        <v>24</v>
      </c>
      <c r="B11" s="353">
        <v>2040</v>
      </c>
      <c r="C11" s="77" t="s">
        <v>253</v>
      </c>
      <c r="D11" s="77" t="s">
        <v>253</v>
      </c>
      <c r="E11" s="77" t="s">
        <v>253</v>
      </c>
      <c r="F11" s="77" t="s">
        <v>253</v>
      </c>
      <c r="G11" s="78" t="e">
        <f t="shared" si="0"/>
        <v>#VALUE!</v>
      </c>
      <c r="H11" s="355" t="e">
        <f t="shared" si="1"/>
        <v>#VALUE!</v>
      </c>
    </row>
    <row r="12" spans="1:8" ht="23.25" customHeight="1">
      <c r="A12" s="35" t="s">
        <v>400</v>
      </c>
      <c r="B12" s="353">
        <v>2050</v>
      </c>
      <c r="C12" s="77" t="s">
        <v>253</v>
      </c>
      <c r="D12" s="77" t="s">
        <v>253</v>
      </c>
      <c r="E12" s="77" t="s">
        <v>253</v>
      </c>
      <c r="F12" s="77" t="s">
        <v>253</v>
      </c>
      <c r="G12" s="78" t="e">
        <f t="shared" si="0"/>
        <v>#VALUE!</v>
      </c>
      <c r="H12" s="355" t="e">
        <f t="shared" si="1"/>
        <v>#VALUE!</v>
      </c>
    </row>
    <row r="13" spans="1:8" ht="22.5" customHeight="1">
      <c r="A13" s="35" t="s">
        <v>524</v>
      </c>
      <c r="B13" s="353">
        <v>2060</v>
      </c>
      <c r="C13" s="77" t="s">
        <v>253</v>
      </c>
      <c r="D13" s="77"/>
      <c r="E13" s="77" t="s">
        <v>253</v>
      </c>
      <c r="F13" s="77"/>
      <c r="G13" s="78" t="e">
        <f t="shared" si="0"/>
        <v>#VALUE!</v>
      </c>
      <c r="H13" s="355" t="e">
        <f t="shared" si="1"/>
        <v>#VALUE!</v>
      </c>
    </row>
    <row r="14" spans="1:8" ht="43.5" customHeight="1">
      <c r="A14" s="210" t="s">
        <v>54</v>
      </c>
      <c r="B14" s="211">
        <v>2070</v>
      </c>
      <c r="C14" s="78">
        <f>SUM(C6,C7,C8,C9,C11,C12,C13)+'1. Фін результат'!C70</f>
        <v>481</v>
      </c>
      <c r="D14" s="78">
        <v>406</v>
      </c>
      <c r="E14" s="78">
        <f>SUM(E6,E7,E8,E9,E11,E12,E13)+'1. Фін результат'!E70</f>
        <v>489</v>
      </c>
      <c r="F14" s="78">
        <v>406</v>
      </c>
      <c r="G14" s="78">
        <f t="shared" si="0"/>
        <v>-83</v>
      </c>
      <c r="H14" s="355">
        <f t="shared" si="1"/>
        <v>83.02658486707567</v>
      </c>
    </row>
    <row r="15" spans="1:8" ht="45.75" customHeight="1">
      <c r="A15" s="411" t="s">
        <v>116</v>
      </c>
      <c r="B15" s="411"/>
      <c r="C15" s="411"/>
      <c r="D15" s="411"/>
      <c r="E15" s="411"/>
      <c r="F15" s="411"/>
      <c r="G15" s="411"/>
      <c r="H15" s="411"/>
    </row>
    <row r="16" spans="1:8" ht="30.75" customHeight="1">
      <c r="A16" s="35" t="s">
        <v>273</v>
      </c>
      <c r="B16" s="353">
        <v>2100</v>
      </c>
      <c r="C16" s="77">
        <v>-7</v>
      </c>
      <c r="D16" s="77"/>
      <c r="E16" s="77"/>
      <c r="F16" s="77"/>
      <c r="G16" s="78">
        <f>F16-E16</f>
        <v>0</v>
      </c>
      <c r="H16" s="355" t="e">
        <f t="shared" si="1"/>
        <v>#DIV/0!</v>
      </c>
    </row>
    <row r="17" spans="1:9" s="36" customFormat="1" ht="27" customHeight="1">
      <c r="A17" s="35" t="s">
        <v>118</v>
      </c>
      <c r="B17" s="103">
        <v>2110</v>
      </c>
      <c r="C17" s="77">
        <v>-10</v>
      </c>
      <c r="D17" s="77"/>
      <c r="E17" s="77"/>
      <c r="F17" s="77"/>
      <c r="G17" s="78">
        <f>F17-E17</f>
        <v>0</v>
      </c>
      <c r="H17" s="355" t="e">
        <f t="shared" si="1"/>
        <v>#DIV/0!</v>
      </c>
    </row>
    <row r="18" spans="1:9" ht="57" customHeight="1">
      <c r="A18" s="35" t="s">
        <v>244</v>
      </c>
      <c r="B18" s="103">
        <v>2120</v>
      </c>
      <c r="C18" s="77">
        <v>-74</v>
      </c>
      <c r="D18" s="77">
        <v>-78</v>
      </c>
      <c r="E18" s="77">
        <v>-40</v>
      </c>
      <c r="F18" s="77">
        <v>-42</v>
      </c>
      <c r="G18" s="78">
        <f>F18-E18</f>
        <v>-2</v>
      </c>
      <c r="H18" s="355">
        <f t="shared" si="1"/>
        <v>105</v>
      </c>
    </row>
    <row r="19" spans="1:9" ht="60" customHeight="1">
      <c r="A19" s="35" t="s">
        <v>245</v>
      </c>
      <c r="B19" s="103">
        <v>2130</v>
      </c>
      <c r="C19" s="77" t="s">
        <v>253</v>
      </c>
      <c r="D19" s="77" t="s">
        <v>253</v>
      </c>
      <c r="E19" s="77" t="s">
        <v>253</v>
      </c>
      <c r="F19" s="77" t="s">
        <v>253</v>
      </c>
      <c r="G19" s="78" t="e">
        <f>F19-E19</f>
        <v>#VALUE!</v>
      </c>
      <c r="H19" s="355" t="e">
        <f t="shared" si="1"/>
        <v>#VALUE!</v>
      </c>
    </row>
    <row r="20" spans="1:9" s="38" customFormat="1" ht="60" customHeight="1">
      <c r="A20" s="346" t="s">
        <v>180</v>
      </c>
      <c r="B20" s="104">
        <v>2140</v>
      </c>
      <c r="C20" s="78">
        <f>SUM(C21:C25,C28,C29)</f>
        <v>-127</v>
      </c>
      <c r="D20" s="78">
        <f>SUM(D21:D25,D28,D29)</f>
        <v>-122</v>
      </c>
      <c r="E20" s="78">
        <f>SUM(E21:E25)+SUM(E27:E29)</f>
        <v>-75</v>
      </c>
      <c r="F20" s="78">
        <f>SUM(F21:F25,F28,F29)</f>
        <v>-59</v>
      </c>
      <c r="G20" s="78">
        <f t="shared" ref="G20:G31" si="2">F20-E20</f>
        <v>16</v>
      </c>
      <c r="H20" s="355">
        <f t="shared" si="1"/>
        <v>78.666666666666657</v>
      </c>
      <c r="I20" s="34"/>
    </row>
    <row r="21" spans="1:9" ht="27" customHeight="1">
      <c r="A21" s="35" t="s">
        <v>75</v>
      </c>
      <c r="B21" s="103">
        <v>2141</v>
      </c>
      <c r="C21" s="77"/>
      <c r="D21" s="77"/>
      <c r="E21" s="77"/>
      <c r="F21" s="77"/>
      <c r="G21" s="78">
        <f t="shared" si="2"/>
        <v>0</v>
      </c>
      <c r="H21" s="355" t="e">
        <f t="shared" si="1"/>
        <v>#DIV/0!</v>
      </c>
    </row>
    <row r="22" spans="1:9" ht="24.75" customHeight="1">
      <c r="A22" s="35" t="s">
        <v>89</v>
      </c>
      <c r="B22" s="103">
        <v>2142</v>
      </c>
      <c r="C22" s="77"/>
      <c r="D22" s="77"/>
      <c r="E22" s="77"/>
      <c r="F22" s="77"/>
      <c r="G22" s="78">
        <f t="shared" si="2"/>
        <v>0</v>
      </c>
      <c r="H22" s="355" t="e">
        <f t="shared" si="1"/>
        <v>#DIV/0!</v>
      </c>
    </row>
    <row r="23" spans="1:9" ht="24.75" customHeight="1">
      <c r="A23" s="35" t="s">
        <v>84</v>
      </c>
      <c r="B23" s="103">
        <v>2143</v>
      </c>
      <c r="C23" s="77"/>
      <c r="D23" s="77"/>
      <c r="E23" s="77"/>
      <c r="F23" s="77"/>
      <c r="G23" s="78">
        <f t="shared" si="2"/>
        <v>0</v>
      </c>
      <c r="H23" s="355" t="e">
        <f t="shared" si="1"/>
        <v>#DIV/0!</v>
      </c>
    </row>
    <row r="24" spans="1:9" ht="24.75" customHeight="1">
      <c r="A24" s="35" t="s">
        <v>73</v>
      </c>
      <c r="B24" s="103">
        <v>2144</v>
      </c>
      <c r="C24" s="77">
        <v>-115</v>
      </c>
      <c r="D24" s="77">
        <v>-107</v>
      </c>
      <c r="E24" s="77">
        <v>-69</v>
      </c>
      <c r="F24" s="77">
        <v>-52</v>
      </c>
      <c r="G24" s="78">
        <f>F24-E24</f>
        <v>17</v>
      </c>
      <c r="H24" s="355">
        <f>F24/E24*100</f>
        <v>75.362318840579718</v>
      </c>
    </row>
    <row r="25" spans="1:9" s="36" customFormat="1" ht="28.5" customHeight="1">
      <c r="A25" s="35" t="s">
        <v>130</v>
      </c>
      <c r="B25" s="103">
        <v>2145</v>
      </c>
      <c r="C25" s="78">
        <f>SUM(C26:C27)</f>
        <v>0</v>
      </c>
      <c r="D25" s="78">
        <f>SUM(D26:D27)</f>
        <v>0</v>
      </c>
      <c r="E25" s="78">
        <f>SUM(E26:E27)</f>
        <v>0</v>
      </c>
      <c r="F25" s="78">
        <f>SUM(F26:F27)</f>
        <v>0</v>
      </c>
      <c r="G25" s="78">
        <f t="shared" si="2"/>
        <v>0</v>
      </c>
      <c r="H25" s="355" t="e">
        <f t="shared" si="1"/>
        <v>#DIV/0!</v>
      </c>
    </row>
    <row r="26" spans="1:9" ht="47.25" customHeight="1">
      <c r="A26" s="166" t="s">
        <v>102</v>
      </c>
      <c r="B26" s="222" t="s">
        <v>161</v>
      </c>
      <c r="C26" s="167"/>
      <c r="D26" s="167"/>
      <c r="E26" s="167"/>
      <c r="F26" s="167"/>
      <c r="G26" s="168">
        <f t="shared" si="2"/>
        <v>0</v>
      </c>
      <c r="H26" s="355" t="e">
        <f t="shared" si="1"/>
        <v>#DIV/0!</v>
      </c>
    </row>
    <row r="27" spans="1:9" ht="21.75" customHeight="1">
      <c r="A27" s="166" t="s">
        <v>25</v>
      </c>
      <c r="B27" s="222" t="s">
        <v>162</v>
      </c>
      <c r="C27" s="167"/>
      <c r="D27" s="167"/>
      <c r="E27" s="167"/>
      <c r="F27" s="167"/>
      <c r="G27" s="168">
        <f>F27-E27</f>
        <v>0</v>
      </c>
      <c r="H27" s="355" t="e">
        <f>F27/E27*100</f>
        <v>#DIV/0!</v>
      </c>
    </row>
    <row r="28" spans="1:9" s="36" customFormat="1" ht="25.5" customHeight="1">
      <c r="A28" s="35" t="s">
        <v>496</v>
      </c>
      <c r="B28" s="103">
        <v>2146</v>
      </c>
      <c r="C28" s="77">
        <v>-2</v>
      </c>
      <c r="D28" s="77">
        <v>-6</v>
      </c>
      <c r="E28" s="77">
        <v>-1</v>
      </c>
      <c r="F28" s="77">
        <v>-3</v>
      </c>
      <c r="G28" s="78">
        <f t="shared" si="2"/>
        <v>-2</v>
      </c>
      <c r="H28" s="355">
        <f t="shared" si="1"/>
        <v>300</v>
      </c>
    </row>
    <row r="29" spans="1:9" ht="27" customHeight="1">
      <c r="A29" s="35" t="s">
        <v>504</v>
      </c>
      <c r="B29" s="103">
        <v>2147</v>
      </c>
      <c r="C29" s="77">
        <v>-10</v>
      </c>
      <c r="D29" s="77">
        <v>-9</v>
      </c>
      <c r="E29" s="77">
        <v>-5</v>
      </c>
      <c r="F29" s="77">
        <v>-4</v>
      </c>
      <c r="G29" s="78">
        <f t="shared" si="2"/>
        <v>1</v>
      </c>
      <c r="H29" s="355">
        <f t="shared" si="1"/>
        <v>80</v>
      </c>
    </row>
    <row r="30" spans="1:9" s="36" customFormat="1" ht="42" customHeight="1">
      <c r="A30" s="35" t="s">
        <v>74</v>
      </c>
      <c r="B30" s="103">
        <v>2150</v>
      </c>
      <c r="C30" s="77">
        <v>-136</v>
      </c>
      <c r="D30" s="77">
        <v>-124</v>
      </c>
      <c r="E30" s="77">
        <v>-84</v>
      </c>
      <c r="F30" s="77">
        <v>-60</v>
      </c>
      <c r="G30" s="78">
        <f t="shared" si="2"/>
        <v>24</v>
      </c>
      <c r="H30" s="355">
        <f t="shared" si="1"/>
        <v>71.428571428571431</v>
      </c>
    </row>
    <row r="31" spans="1:9" s="36" customFormat="1" ht="36.75" customHeight="1">
      <c r="A31" s="201" t="s">
        <v>190</v>
      </c>
      <c r="B31" s="212">
        <v>2200</v>
      </c>
      <c r="C31" s="78">
        <f>SUM(C16,C17:C19,C20,C30)</f>
        <v>-354</v>
      </c>
      <c r="D31" s="78">
        <f>SUM(D16,D17:D19,D20,D30)</f>
        <v>-324</v>
      </c>
      <c r="E31" s="78">
        <f>SUM(E16,E17:E19,E20,E30)</f>
        <v>-199</v>
      </c>
      <c r="F31" s="78">
        <f>SUM(F16,F17:F19,F20,F30)</f>
        <v>-161</v>
      </c>
      <c r="G31" s="78">
        <f t="shared" si="2"/>
        <v>38</v>
      </c>
      <c r="H31" s="355">
        <f>F31/E31*100</f>
        <v>80.904522613065325</v>
      </c>
      <c r="I31" s="34"/>
    </row>
    <row r="32" spans="1:9" s="36" customFormat="1" ht="10.5" customHeight="1">
      <c r="A32" s="45"/>
      <c r="B32" s="37"/>
      <c r="C32" s="37"/>
      <c r="D32" s="37"/>
      <c r="E32" s="37"/>
      <c r="F32" s="37"/>
      <c r="G32" s="37"/>
      <c r="H32" s="287"/>
    </row>
    <row r="33" spans="1:10" s="2" customFormat="1" ht="33" customHeight="1">
      <c r="A33" s="86" t="s">
        <v>512</v>
      </c>
      <c r="B33" s="365" t="s">
        <v>293</v>
      </c>
      <c r="C33" s="365"/>
      <c r="D33" s="307"/>
      <c r="E33" s="88"/>
      <c r="F33" s="372" t="s">
        <v>506</v>
      </c>
      <c r="G33" s="372"/>
      <c r="H33" s="372"/>
    </row>
    <row r="34" spans="1:10" s="1" customFormat="1">
      <c r="A34" s="105" t="s">
        <v>235</v>
      </c>
      <c r="B34" s="106"/>
      <c r="C34" s="105" t="s">
        <v>296</v>
      </c>
      <c r="D34" s="105"/>
      <c r="E34" s="106"/>
      <c r="F34" s="410" t="s">
        <v>236</v>
      </c>
      <c r="G34" s="410"/>
      <c r="H34" s="410"/>
    </row>
    <row r="35" spans="1:10" s="37" customFormat="1">
      <c r="A35" s="42"/>
      <c r="H35" s="287"/>
      <c r="I35" s="34"/>
      <c r="J35" s="34"/>
    </row>
    <row r="36" spans="1:10" s="37" customFormat="1">
      <c r="A36" s="42"/>
      <c r="H36" s="287"/>
      <c r="I36" s="34"/>
      <c r="J36" s="34"/>
    </row>
    <row r="37" spans="1:10" s="37" customFormat="1">
      <c r="A37" s="42"/>
      <c r="H37" s="287"/>
      <c r="I37" s="34"/>
      <c r="J37" s="34"/>
    </row>
    <row r="38" spans="1:10" s="37" customFormat="1">
      <c r="A38" s="42"/>
      <c r="H38" s="287"/>
      <c r="I38" s="34"/>
      <c r="J38" s="34"/>
    </row>
    <row r="39" spans="1:10" s="37" customFormat="1">
      <c r="A39" s="42"/>
      <c r="H39" s="287"/>
      <c r="I39" s="34"/>
      <c r="J39" s="34"/>
    </row>
    <row r="40" spans="1:10" s="37" customFormat="1">
      <c r="A40" s="42"/>
      <c r="H40" s="287"/>
      <c r="I40" s="34"/>
      <c r="J40" s="34"/>
    </row>
    <row r="41" spans="1:10" s="37" customFormat="1">
      <c r="A41" s="42"/>
      <c r="H41" s="287"/>
      <c r="I41" s="34"/>
      <c r="J41" s="34"/>
    </row>
    <row r="42" spans="1:10" s="37" customFormat="1">
      <c r="A42" s="42"/>
      <c r="H42" s="287"/>
      <c r="I42" s="34"/>
      <c r="J42" s="34"/>
    </row>
    <row r="43" spans="1:10" s="37" customFormat="1">
      <c r="A43" s="42"/>
      <c r="H43" s="287"/>
      <c r="I43" s="34"/>
      <c r="J43" s="34"/>
    </row>
    <row r="44" spans="1:10" s="37" customFormat="1">
      <c r="A44" s="42"/>
      <c r="H44" s="287"/>
      <c r="I44" s="34"/>
      <c r="J44" s="34"/>
    </row>
    <row r="45" spans="1:10" s="37" customFormat="1">
      <c r="A45" s="42"/>
      <c r="H45" s="287"/>
      <c r="I45" s="34"/>
      <c r="J45" s="34"/>
    </row>
    <row r="46" spans="1:10" s="37" customFormat="1">
      <c r="A46" s="42"/>
      <c r="H46" s="287"/>
      <c r="I46" s="34"/>
      <c r="J46" s="34"/>
    </row>
    <row r="47" spans="1:10" s="37" customFormat="1">
      <c r="A47" s="42"/>
      <c r="H47" s="287"/>
      <c r="I47" s="34"/>
      <c r="J47" s="34"/>
    </row>
    <row r="48" spans="1:10" s="37" customFormat="1">
      <c r="A48" s="42"/>
      <c r="H48" s="287"/>
      <c r="I48" s="34"/>
      <c r="J48" s="34"/>
    </row>
    <row r="49" spans="1:10" s="37" customFormat="1">
      <c r="A49" s="42"/>
      <c r="H49" s="287"/>
      <c r="I49" s="34"/>
      <c r="J49" s="34"/>
    </row>
    <row r="50" spans="1:10" s="37" customFormat="1">
      <c r="A50" s="42"/>
      <c r="H50" s="287"/>
      <c r="I50" s="34"/>
      <c r="J50" s="34"/>
    </row>
    <row r="51" spans="1:10" s="37" customFormat="1">
      <c r="A51" s="42"/>
      <c r="H51" s="287"/>
      <c r="I51" s="34"/>
      <c r="J51" s="34"/>
    </row>
    <row r="52" spans="1:10" s="37" customFormat="1">
      <c r="A52" s="42"/>
      <c r="H52" s="287"/>
      <c r="I52" s="34"/>
      <c r="J52" s="34"/>
    </row>
    <row r="53" spans="1:10" s="37" customFormat="1">
      <c r="A53" s="42"/>
      <c r="H53" s="287"/>
      <c r="I53" s="34"/>
      <c r="J53" s="34"/>
    </row>
    <row r="54" spans="1:10" s="37" customFormat="1">
      <c r="A54" s="42"/>
      <c r="H54" s="287"/>
      <c r="I54" s="34"/>
      <c r="J54" s="34"/>
    </row>
    <row r="55" spans="1:10" s="37" customFormat="1">
      <c r="A55" s="42"/>
      <c r="H55" s="287"/>
      <c r="I55" s="34"/>
      <c r="J55" s="34"/>
    </row>
    <row r="56" spans="1:10" s="37" customFormat="1">
      <c r="A56" s="42"/>
      <c r="H56" s="287"/>
      <c r="I56" s="34"/>
      <c r="J56" s="34"/>
    </row>
    <row r="57" spans="1:10" s="37" customFormat="1">
      <c r="A57" s="42"/>
      <c r="H57" s="287"/>
      <c r="I57" s="34"/>
      <c r="J57" s="34"/>
    </row>
    <row r="58" spans="1:10" s="37" customFormat="1">
      <c r="A58" s="42"/>
      <c r="H58" s="287"/>
      <c r="I58" s="34"/>
      <c r="J58" s="34"/>
    </row>
    <row r="59" spans="1:10" s="37" customFormat="1">
      <c r="A59" s="42"/>
      <c r="H59" s="287"/>
      <c r="I59" s="34"/>
      <c r="J59" s="34"/>
    </row>
    <row r="60" spans="1:10" s="37" customFormat="1">
      <c r="A60" s="42"/>
      <c r="H60" s="287"/>
      <c r="I60" s="34"/>
      <c r="J60" s="34"/>
    </row>
    <row r="61" spans="1:10" s="37" customFormat="1">
      <c r="A61" s="42"/>
      <c r="H61" s="287"/>
      <c r="I61" s="34"/>
      <c r="J61" s="34"/>
    </row>
    <row r="62" spans="1:10" s="37" customFormat="1">
      <c r="A62" s="42"/>
      <c r="H62" s="287"/>
      <c r="I62" s="34"/>
      <c r="J62" s="34"/>
    </row>
    <row r="63" spans="1:10" s="37" customFormat="1">
      <c r="A63" s="42"/>
      <c r="H63" s="287"/>
      <c r="I63" s="34"/>
      <c r="J63" s="34"/>
    </row>
    <row r="64" spans="1:10" s="37" customFormat="1">
      <c r="A64" s="42"/>
      <c r="H64" s="287"/>
      <c r="I64" s="34"/>
      <c r="J64" s="34"/>
    </row>
    <row r="65" spans="1:10" s="37" customFormat="1">
      <c r="A65" s="42"/>
      <c r="H65" s="287"/>
      <c r="I65" s="34"/>
      <c r="J65" s="34"/>
    </row>
    <row r="66" spans="1:10" s="37" customFormat="1">
      <c r="A66" s="42"/>
      <c r="H66" s="287"/>
      <c r="I66" s="34"/>
      <c r="J66" s="34"/>
    </row>
    <row r="67" spans="1:10" s="37" customFormat="1">
      <c r="A67" s="42"/>
      <c r="H67" s="287"/>
      <c r="I67" s="34"/>
      <c r="J67" s="34"/>
    </row>
    <row r="68" spans="1:10" s="37" customFormat="1">
      <c r="A68" s="42"/>
      <c r="H68" s="287"/>
      <c r="I68" s="34"/>
      <c r="J68" s="34"/>
    </row>
    <row r="69" spans="1:10" s="37" customFormat="1">
      <c r="A69" s="42"/>
      <c r="H69" s="287"/>
      <c r="I69" s="34"/>
      <c r="J69" s="34"/>
    </row>
    <row r="70" spans="1:10" s="37" customFormat="1">
      <c r="A70" s="42"/>
      <c r="H70" s="287"/>
      <c r="I70" s="34"/>
      <c r="J70" s="34"/>
    </row>
    <row r="71" spans="1:10" s="37" customFormat="1">
      <c r="A71" s="42"/>
      <c r="H71" s="287"/>
      <c r="I71" s="34"/>
      <c r="J71" s="34"/>
    </row>
    <row r="72" spans="1:10" s="37" customFormat="1">
      <c r="A72" s="42"/>
      <c r="H72" s="287"/>
      <c r="I72" s="34"/>
      <c r="J72" s="34"/>
    </row>
    <row r="73" spans="1:10" s="37" customFormat="1">
      <c r="A73" s="42"/>
      <c r="H73" s="287"/>
      <c r="I73" s="34"/>
      <c r="J73" s="34"/>
    </row>
    <row r="74" spans="1:10" s="37" customFormat="1">
      <c r="A74" s="42"/>
      <c r="H74" s="287"/>
      <c r="I74" s="34"/>
      <c r="J74" s="34"/>
    </row>
    <row r="75" spans="1:10" s="37" customFormat="1">
      <c r="A75" s="42"/>
      <c r="H75" s="287"/>
      <c r="I75" s="34"/>
      <c r="J75" s="34"/>
    </row>
    <row r="76" spans="1:10" s="37" customFormat="1">
      <c r="A76" s="42"/>
      <c r="H76" s="287"/>
      <c r="I76" s="34"/>
      <c r="J76" s="34"/>
    </row>
    <row r="77" spans="1:10" s="37" customFormat="1">
      <c r="A77" s="42"/>
      <c r="H77" s="287"/>
      <c r="I77" s="34"/>
      <c r="J77" s="34"/>
    </row>
    <row r="78" spans="1:10" s="37" customFormat="1">
      <c r="A78" s="42"/>
      <c r="H78" s="287"/>
      <c r="I78" s="34"/>
      <c r="J78" s="34"/>
    </row>
    <row r="79" spans="1:10" s="37" customFormat="1">
      <c r="A79" s="42"/>
      <c r="H79" s="287"/>
      <c r="I79" s="34"/>
      <c r="J79" s="34"/>
    </row>
    <row r="80" spans="1:10" s="37" customFormat="1">
      <c r="A80" s="42"/>
      <c r="H80" s="287"/>
      <c r="I80" s="34"/>
      <c r="J80" s="34"/>
    </row>
    <row r="81" spans="1:10" s="37" customFormat="1">
      <c r="A81" s="42"/>
      <c r="H81" s="287"/>
      <c r="I81" s="34"/>
      <c r="J81" s="34"/>
    </row>
    <row r="82" spans="1:10" s="37" customFormat="1">
      <c r="A82" s="42"/>
      <c r="H82" s="287"/>
      <c r="I82" s="34"/>
      <c r="J82" s="34"/>
    </row>
    <row r="83" spans="1:10" s="37" customFormat="1">
      <c r="A83" s="42"/>
      <c r="H83" s="287"/>
      <c r="I83" s="34"/>
      <c r="J83" s="34"/>
    </row>
    <row r="84" spans="1:10" s="37" customFormat="1">
      <c r="A84" s="42"/>
      <c r="H84" s="287"/>
      <c r="I84" s="34"/>
      <c r="J84" s="34"/>
    </row>
    <row r="85" spans="1:10" s="37" customFormat="1">
      <c r="A85" s="42"/>
      <c r="H85" s="287"/>
      <c r="I85" s="34"/>
      <c r="J85" s="34"/>
    </row>
    <row r="86" spans="1:10" s="37" customFormat="1">
      <c r="A86" s="42"/>
      <c r="H86" s="287"/>
      <c r="I86" s="34"/>
      <c r="J86" s="34"/>
    </row>
    <row r="87" spans="1:10" s="37" customFormat="1">
      <c r="A87" s="42"/>
      <c r="H87" s="287"/>
      <c r="I87" s="34"/>
      <c r="J87" s="34"/>
    </row>
    <row r="88" spans="1:10" s="37" customFormat="1">
      <c r="A88" s="42"/>
      <c r="H88" s="287"/>
      <c r="I88" s="34"/>
      <c r="J88" s="34"/>
    </row>
    <row r="89" spans="1:10" s="37" customFormat="1">
      <c r="A89" s="42"/>
      <c r="H89" s="287"/>
      <c r="I89" s="34"/>
      <c r="J89" s="34"/>
    </row>
    <row r="90" spans="1:10" s="37" customFormat="1">
      <c r="A90" s="42"/>
      <c r="H90" s="287"/>
      <c r="I90" s="34"/>
      <c r="J90" s="34"/>
    </row>
    <row r="91" spans="1:10" s="37" customFormat="1">
      <c r="A91" s="42"/>
      <c r="H91" s="287"/>
      <c r="I91" s="34"/>
      <c r="J91" s="34"/>
    </row>
    <row r="92" spans="1:10" s="37" customFormat="1">
      <c r="A92" s="42"/>
      <c r="H92" s="287"/>
      <c r="I92" s="34"/>
      <c r="J92" s="34"/>
    </row>
    <row r="93" spans="1:10" s="37" customFormat="1">
      <c r="A93" s="42"/>
      <c r="H93" s="287"/>
      <c r="I93" s="34"/>
      <c r="J93" s="34"/>
    </row>
    <row r="94" spans="1:10" s="37" customFormat="1">
      <c r="A94" s="42"/>
      <c r="H94" s="287"/>
      <c r="I94" s="34"/>
      <c r="J94" s="34"/>
    </row>
    <row r="95" spans="1:10" s="37" customFormat="1">
      <c r="A95" s="42"/>
      <c r="H95" s="287"/>
      <c r="I95" s="34"/>
      <c r="J95" s="34"/>
    </row>
    <row r="96" spans="1:10" s="37" customFormat="1">
      <c r="A96" s="42"/>
      <c r="H96" s="287"/>
      <c r="I96" s="34"/>
      <c r="J96" s="34"/>
    </row>
    <row r="97" spans="1:10" s="37" customFormat="1">
      <c r="A97" s="42"/>
      <c r="H97" s="287"/>
      <c r="I97" s="34"/>
      <c r="J97" s="34"/>
    </row>
    <row r="98" spans="1:10" s="37" customFormat="1">
      <c r="A98" s="42"/>
      <c r="H98" s="287"/>
      <c r="I98" s="34"/>
      <c r="J98" s="34"/>
    </row>
    <row r="99" spans="1:10" s="37" customFormat="1">
      <c r="A99" s="42"/>
      <c r="H99" s="287"/>
      <c r="I99" s="34"/>
      <c r="J99" s="34"/>
    </row>
    <row r="100" spans="1:10" s="37" customFormat="1">
      <c r="A100" s="42"/>
      <c r="H100" s="287"/>
      <c r="I100" s="34"/>
      <c r="J100" s="34"/>
    </row>
    <row r="101" spans="1:10" s="37" customFormat="1">
      <c r="A101" s="42"/>
      <c r="H101" s="287"/>
      <c r="I101" s="34"/>
      <c r="J101" s="34"/>
    </row>
    <row r="102" spans="1:10" s="37" customFormat="1">
      <c r="A102" s="42"/>
      <c r="H102" s="287"/>
      <c r="I102" s="34"/>
      <c r="J102" s="34"/>
    </row>
    <row r="103" spans="1:10" s="37" customFormat="1">
      <c r="A103" s="42"/>
      <c r="H103" s="287"/>
      <c r="I103" s="34"/>
      <c r="J103" s="34"/>
    </row>
    <row r="104" spans="1:10" s="37" customFormat="1">
      <c r="A104" s="42"/>
      <c r="H104" s="287"/>
      <c r="I104" s="34"/>
      <c r="J104" s="34"/>
    </row>
    <row r="105" spans="1:10" s="37" customFormat="1">
      <c r="A105" s="42"/>
      <c r="H105" s="287"/>
      <c r="I105" s="34"/>
      <c r="J105" s="34"/>
    </row>
    <row r="106" spans="1:10" s="37" customFormat="1">
      <c r="A106" s="42"/>
      <c r="H106" s="287"/>
      <c r="I106" s="34"/>
      <c r="J106" s="34"/>
    </row>
    <row r="107" spans="1:10" s="37" customFormat="1">
      <c r="A107" s="42"/>
      <c r="H107" s="287"/>
      <c r="I107" s="34"/>
      <c r="J107" s="34"/>
    </row>
    <row r="108" spans="1:10" s="37" customFormat="1">
      <c r="A108" s="42"/>
      <c r="H108" s="287"/>
      <c r="I108" s="34"/>
      <c r="J108" s="34"/>
    </row>
    <row r="109" spans="1:10" s="37" customFormat="1">
      <c r="A109" s="42"/>
      <c r="H109" s="287"/>
      <c r="I109" s="34"/>
      <c r="J109" s="34"/>
    </row>
    <row r="110" spans="1:10" s="37" customFormat="1">
      <c r="A110" s="42"/>
      <c r="H110" s="287"/>
      <c r="I110" s="34"/>
      <c r="J110" s="34"/>
    </row>
    <row r="111" spans="1:10" s="37" customFormat="1">
      <c r="A111" s="42"/>
      <c r="H111" s="287"/>
      <c r="I111" s="34"/>
      <c r="J111" s="34"/>
    </row>
    <row r="112" spans="1:10" s="37" customFormat="1">
      <c r="A112" s="42"/>
      <c r="H112" s="287"/>
      <c r="I112" s="34"/>
      <c r="J112" s="34"/>
    </row>
    <row r="113" spans="1:10" s="37" customFormat="1">
      <c r="A113" s="42"/>
      <c r="H113" s="287"/>
      <c r="I113" s="34"/>
      <c r="J113" s="34"/>
    </row>
    <row r="114" spans="1:10" s="37" customFormat="1">
      <c r="A114" s="42"/>
      <c r="H114" s="287"/>
      <c r="I114" s="34"/>
      <c r="J114" s="34"/>
    </row>
    <row r="115" spans="1:10" s="37" customFormat="1">
      <c r="A115" s="42"/>
      <c r="H115" s="287"/>
      <c r="I115" s="34"/>
      <c r="J115" s="34"/>
    </row>
    <row r="116" spans="1:10" s="37" customFormat="1">
      <c r="A116" s="42"/>
      <c r="H116" s="287"/>
      <c r="I116" s="34"/>
      <c r="J116" s="34"/>
    </row>
    <row r="117" spans="1:10" s="37" customFormat="1">
      <c r="A117" s="42"/>
      <c r="H117" s="287"/>
      <c r="I117" s="34"/>
      <c r="J117" s="34"/>
    </row>
    <row r="118" spans="1:10" s="37" customFormat="1">
      <c r="A118" s="42"/>
      <c r="H118" s="287"/>
      <c r="I118" s="34"/>
      <c r="J118" s="34"/>
    </row>
    <row r="119" spans="1:10" s="37" customFormat="1">
      <c r="A119" s="42"/>
      <c r="H119" s="287"/>
      <c r="I119" s="34"/>
      <c r="J119" s="34"/>
    </row>
    <row r="120" spans="1:10" s="37" customFormat="1">
      <c r="A120" s="42"/>
      <c r="H120" s="287"/>
      <c r="I120" s="34"/>
      <c r="J120" s="34"/>
    </row>
    <row r="121" spans="1:10" s="37" customFormat="1">
      <c r="A121" s="42"/>
      <c r="H121" s="287"/>
      <c r="I121" s="34"/>
      <c r="J121" s="34"/>
    </row>
    <row r="122" spans="1:10" s="37" customFormat="1">
      <c r="A122" s="42"/>
      <c r="H122" s="287"/>
      <c r="I122" s="34"/>
      <c r="J122" s="34"/>
    </row>
    <row r="123" spans="1:10" s="37" customFormat="1">
      <c r="A123" s="42"/>
      <c r="H123" s="287"/>
      <c r="I123" s="34"/>
      <c r="J123" s="34"/>
    </row>
    <row r="124" spans="1:10" s="37" customFormat="1">
      <c r="A124" s="42"/>
      <c r="H124" s="287"/>
      <c r="I124" s="34"/>
      <c r="J124" s="34"/>
    </row>
    <row r="125" spans="1:10" s="37" customFormat="1">
      <c r="A125" s="42"/>
      <c r="H125" s="287"/>
      <c r="I125" s="34"/>
      <c r="J125" s="34"/>
    </row>
    <row r="126" spans="1:10" s="37" customFormat="1">
      <c r="A126" s="42"/>
      <c r="H126" s="287"/>
      <c r="I126" s="34"/>
      <c r="J126" s="34"/>
    </row>
    <row r="127" spans="1:10" s="37" customFormat="1">
      <c r="A127" s="42"/>
      <c r="H127" s="287"/>
      <c r="I127" s="34"/>
      <c r="J127" s="34"/>
    </row>
    <row r="128" spans="1:10" s="37" customFormat="1">
      <c r="A128" s="42"/>
      <c r="H128" s="287"/>
      <c r="I128" s="34"/>
      <c r="J128" s="34"/>
    </row>
    <row r="129" spans="1:10" s="37" customFormat="1">
      <c r="A129" s="42"/>
      <c r="H129" s="287"/>
      <c r="I129" s="34"/>
      <c r="J129" s="34"/>
    </row>
    <row r="130" spans="1:10" s="37" customFormat="1">
      <c r="A130" s="42"/>
      <c r="H130" s="287"/>
      <c r="I130" s="34"/>
      <c r="J130" s="34"/>
    </row>
    <row r="131" spans="1:10" s="37" customFormat="1">
      <c r="A131" s="42"/>
      <c r="H131" s="287"/>
      <c r="I131" s="34"/>
      <c r="J131" s="34"/>
    </row>
    <row r="132" spans="1:10" s="37" customFormat="1">
      <c r="A132" s="42"/>
      <c r="H132" s="287"/>
      <c r="I132" s="34"/>
      <c r="J132" s="34"/>
    </row>
    <row r="133" spans="1:10" s="37" customFormat="1">
      <c r="A133" s="42"/>
      <c r="H133" s="287"/>
      <c r="I133" s="34"/>
      <c r="J133" s="34"/>
    </row>
    <row r="134" spans="1:10" s="37" customFormat="1">
      <c r="A134" s="42"/>
      <c r="H134" s="287"/>
      <c r="I134" s="34"/>
      <c r="J134" s="34"/>
    </row>
    <row r="135" spans="1:10" s="37" customFormat="1">
      <c r="A135" s="42"/>
      <c r="H135" s="287"/>
      <c r="I135" s="34"/>
      <c r="J135" s="34"/>
    </row>
    <row r="136" spans="1:10" s="37" customFormat="1">
      <c r="A136" s="42"/>
      <c r="H136" s="287"/>
      <c r="I136" s="34"/>
      <c r="J136" s="34"/>
    </row>
    <row r="137" spans="1:10" s="37" customFormat="1">
      <c r="A137" s="42"/>
      <c r="H137" s="287"/>
      <c r="I137" s="34"/>
      <c r="J137" s="34"/>
    </row>
    <row r="138" spans="1:10" s="37" customFormat="1">
      <c r="A138" s="42"/>
      <c r="H138" s="287"/>
      <c r="I138" s="34"/>
      <c r="J138" s="34"/>
    </row>
    <row r="139" spans="1:10" s="37" customFormat="1">
      <c r="A139" s="42"/>
      <c r="H139" s="287"/>
      <c r="I139" s="34"/>
      <c r="J139" s="34"/>
    </row>
    <row r="140" spans="1:10" s="37" customFormat="1">
      <c r="A140" s="42"/>
      <c r="H140" s="287"/>
      <c r="I140" s="34"/>
      <c r="J140" s="34"/>
    </row>
    <row r="141" spans="1:10" s="37" customFormat="1">
      <c r="A141" s="42"/>
      <c r="H141" s="287"/>
      <c r="I141" s="34"/>
      <c r="J141" s="34"/>
    </row>
    <row r="142" spans="1:10" s="37" customFormat="1">
      <c r="A142" s="42"/>
      <c r="H142" s="287"/>
      <c r="I142" s="34"/>
      <c r="J142" s="34"/>
    </row>
    <row r="143" spans="1:10" s="37" customFormat="1">
      <c r="A143" s="42"/>
      <c r="H143" s="287"/>
      <c r="I143" s="34"/>
      <c r="J143" s="34"/>
    </row>
    <row r="144" spans="1:10" s="37" customFormat="1">
      <c r="A144" s="42"/>
      <c r="H144" s="287"/>
      <c r="I144" s="34"/>
      <c r="J144" s="34"/>
    </row>
    <row r="145" spans="1:10" s="37" customFormat="1">
      <c r="A145" s="42"/>
      <c r="H145" s="287"/>
      <c r="I145" s="34"/>
      <c r="J145" s="34"/>
    </row>
    <row r="146" spans="1:10" s="37" customFormat="1">
      <c r="A146" s="42"/>
      <c r="H146" s="287"/>
      <c r="I146" s="34"/>
      <c r="J146" s="34"/>
    </row>
    <row r="147" spans="1:10" s="37" customFormat="1">
      <c r="A147" s="42"/>
      <c r="H147" s="287"/>
      <c r="I147" s="34"/>
      <c r="J147" s="34"/>
    </row>
    <row r="148" spans="1:10" s="37" customFormat="1">
      <c r="A148" s="42"/>
      <c r="H148" s="287"/>
      <c r="I148" s="34"/>
      <c r="J148" s="34"/>
    </row>
    <row r="149" spans="1:10" s="37" customFormat="1">
      <c r="A149" s="42"/>
      <c r="H149" s="287"/>
      <c r="I149" s="34"/>
      <c r="J149" s="34"/>
    </row>
    <row r="150" spans="1:10" s="37" customFormat="1">
      <c r="A150" s="42"/>
      <c r="H150" s="287"/>
      <c r="I150" s="34"/>
      <c r="J150" s="34"/>
    </row>
    <row r="151" spans="1:10" s="37" customFormat="1">
      <c r="A151" s="42"/>
      <c r="H151" s="287"/>
      <c r="I151" s="34"/>
      <c r="J151" s="34"/>
    </row>
    <row r="152" spans="1:10" s="37" customFormat="1">
      <c r="A152" s="42"/>
      <c r="H152" s="287"/>
      <c r="I152" s="34"/>
      <c r="J152" s="34"/>
    </row>
    <row r="153" spans="1:10" s="37" customFormat="1">
      <c r="A153" s="42"/>
      <c r="H153" s="287"/>
      <c r="I153" s="34"/>
      <c r="J153" s="34"/>
    </row>
    <row r="154" spans="1:10" s="37" customFormat="1">
      <c r="A154" s="42"/>
      <c r="H154" s="287"/>
      <c r="I154" s="34"/>
      <c r="J154" s="34"/>
    </row>
    <row r="155" spans="1:10" s="37" customFormat="1">
      <c r="A155" s="42"/>
      <c r="H155" s="287"/>
      <c r="I155" s="34"/>
      <c r="J155" s="34"/>
    </row>
    <row r="156" spans="1:10" s="37" customFormat="1">
      <c r="A156" s="42"/>
      <c r="H156" s="287"/>
      <c r="I156" s="34"/>
      <c r="J156" s="34"/>
    </row>
    <row r="157" spans="1:10" s="37" customFormat="1">
      <c r="A157" s="42"/>
      <c r="H157" s="287"/>
      <c r="I157" s="34"/>
      <c r="J157" s="34"/>
    </row>
    <row r="158" spans="1:10" s="37" customFormat="1">
      <c r="A158" s="42"/>
      <c r="H158" s="287"/>
      <c r="I158" s="34"/>
      <c r="J158" s="34"/>
    </row>
    <row r="159" spans="1:10" s="37" customFormat="1">
      <c r="A159" s="42"/>
      <c r="H159" s="287"/>
      <c r="I159" s="34"/>
      <c r="J159" s="34"/>
    </row>
    <row r="160" spans="1:10" s="37" customFormat="1">
      <c r="A160" s="42"/>
      <c r="H160" s="287"/>
      <c r="I160" s="34"/>
      <c r="J160" s="34"/>
    </row>
    <row r="161" spans="1:10" s="37" customFormat="1">
      <c r="A161" s="42"/>
      <c r="H161" s="287"/>
      <c r="I161" s="34"/>
      <c r="J161" s="34"/>
    </row>
    <row r="162" spans="1:10" s="37" customFormat="1">
      <c r="A162" s="42"/>
      <c r="H162" s="287"/>
      <c r="I162" s="34"/>
      <c r="J162" s="34"/>
    </row>
    <row r="163" spans="1:10" s="37" customFormat="1">
      <c r="A163" s="42"/>
      <c r="H163" s="287"/>
      <c r="I163" s="34"/>
      <c r="J163" s="34"/>
    </row>
    <row r="164" spans="1:10" s="37" customFormat="1">
      <c r="A164" s="42"/>
      <c r="H164" s="287"/>
      <c r="I164" s="34"/>
      <c r="J164" s="34"/>
    </row>
    <row r="165" spans="1:10" s="37" customFormat="1">
      <c r="A165" s="42"/>
      <c r="H165" s="287"/>
      <c r="I165" s="34"/>
      <c r="J165" s="34"/>
    </row>
    <row r="166" spans="1:10" s="37" customFormat="1">
      <c r="A166" s="42"/>
      <c r="H166" s="287"/>
      <c r="I166" s="34"/>
      <c r="J166" s="34"/>
    </row>
    <row r="167" spans="1:10" s="37" customFormat="1">
      <c r="A167" s="42"/>
      <c r="H167" s="287"/>
      <c r="I167" s="34"/>
      <c r="J167" s="34"/>
    </row>
    <row r="168" spans="1:10" s="37" customFormat="1">
      <c r="A168" s="42"/>
      <c r="H168" s="287"/>
      <c r="I168" s="34"/>
      <c r="J168" s="34"/>
    </row>
    <row r="169" spans="1:10" s="37" customFormat="1">
      <c r="A169" s="42"/>
      <c r="H169" s="287"/>
      <c r="I169" s="34"/>
      <c r="J169" s="34"/>
    </row>
    <row r="170" spans="1:10" s="37" customFormat="1">
      <c r="A170" s="42"/>
      <c r="H170" s="287"/>
      <c r="I170" s="34"/>
      <c r="J170" s="34"/>
    </row>
    <row r="171" spans="1:10" s="37" customFormat="1">
      <c r="A171" s="42"/>
      <c r="H171" s="287"/>
      <c r="I171" s="34"/>
      <c r="J171" s="34"/>
    </row>
    <row r="172" spans="1:10" s="37" customFormat="1">
      <c r="A172" s="42"/>
      <c r="H172" s="287"/>
      <c r="I172" s="34"/>
      <c r="J172" s="34"/>
    </row>
    <row r="173" spans="1:10" s="37" customFormat="1">
      <c r="A173" s="42"/>
      <c r="H173" s="287"/>
      <c r="I173" s="34"/>
      <c r="J173" s="34"/>
    </row>
    <row r="174" spans="1:10" s="37" customFormat="1">
      <c r="A174" s="42"/>
      <c r="H174" s="287"/>
      <c r="I174" s="34"/>
      <c r="J174" s="34"/>
    </row>
    <row r="175" spans="1:10" s="37" customFormat="1">
      <c r="A175" s="42"/>
      <c r="H175" s="287"/>
      <c r="I175" s="34"/>
      <c r="J175" s="34"/>
    </row>
    <row r="176" spans="1:10" s="37" customFormat="1">
      <c r="A176" s="42"/>
      <c r="H176" s="287"/>
      <c r="I176" s="34"/>
      <c r="J176" s="34"/>
    </row>
    <row r="177" spans="1:10" s="37" customFormat="1">
      <c r="A177" s="42"/>
      <c r="H177" s="287"/>
      <c r="I177" s="34"/>
      <c r="J177" s="34"/>
    </row>
    <row r="178" spans="1:10" s="37" customFormat="1">
      <c r="A178" s="42"/>
      <c r="H178" s="287"/>
      <c r="I178" s="34"/>
      <c r="J178" s="34"/>
    </row>
    <row r="179" spans="1:10" s="37" customFormat="1">
      <c r="A179" s="42"/>
      <c r="H179" s="287"/>
      <c r="I179" s="34"/>
      <c r="J179" s="34"/>
    </row>
    <row r="180" spans="1:10" s="37" customFormat="1">
      <c r="A180" s="42"/>
      <c r="H180" s="287"/>
      <c r="I180" s="34"/>
      <c r="J180" s="34"/>
    </row>
    <row r="181" spans="1:10" s="37" customFormat="1">
      <c r="A181" s="42"/>
      <c r="H181" s="287"/>
      <c r="I181" s="34"/>
      <c r="J181" s="34"/>
    </row>
    <row r="182" spans="1:10" s="37" customFormat="1">
      <c r="A182" s="42"/>
      <c r="H182" s="287"/>
      <c r="I182" s="34"/>
      <c r="J182" s="34"/>
    </row>
    <row r="183" spans="1:10" s="37" customFormat="1">
      <c r="A183" s="42"/>
      <c r="H183" s="287"/>
      <c r="I183" s="34"/>
      <c r="J183" s="34"/>
    </row>
    <row r="184" spans="1:10" s="37" customFormat="1">
      <c r="A184" s="42"/>
      <c r="H184" s="287"/>
      <c r="I184" s="34"/>
      <c r="J184" s="3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zoomScale="115" zoomScaleNormal="115" zoomScaleSheetLayoutView="100" workbookViewId="0">
      <pane xSplit="1" ySplit="5" topLeftCell="B68" activePane="bottomRight" state="frozen"/>
      <selection activeCell="A67" sqref="A67"/>
      <selection pane="topRight" activeCell="A67" sqref="A67"/>
      <selection pane="bottomLeft" activeCell="A67" sqref="A67"/>
      <selection pane="bottomRight" activeCell="B7" sqref="A7:H75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91" customWidth="1"/>
    <col min="9" max="16384" width="9.140625" style="1"/>
  </cols>
  <sheetData>
    <row r="1" spans="1:8" ht="32.25" customHeight="1">
      <c r="A1" s="374" t="s">
        <v>117</v>
      </c>
      <c r="B1" s="374"/>
      <c r="C1" s="374"/>
      <c r="D1" s="374"/>
      <c r="E1" s="374"/>
      <c r="F1" s="374"/>
      <c r="G1" s="374"/>
      <c r="H1" s="374"/>
    </row>
    <row r="2" spans="1:8" ht="6.75" customHeight="1">
      <c r="A2" s="17"/>
      <c r="B2" s="17"/>
      <c r="C2" s="17"/>
      <c r="D2" s="17"/>
      <c r="E2" s="17"/>
      <c r="F2" s="17"/>
      <c r="G2" s="17"/>
      <c r="H2" s="289"/>
    </row>
    <row r="3" spans="1:8" ht="33.75" customHeight="1">
      <c r="A3" s="378" t="s">
        <v>203</v>
      </c>
      <c r="B3" s="416" t="s">
        <v>1</v>
      </c>
      <c r="C3" s="378" t="s">
        <v>487</v>
      </c>
      <c r="D3" s="378"/>
      <c r="E3" s="377" t="s">
        <v>533</v>
      </c>
      <c r="F3" s="377"/>
      <c r="G3" s="377"/>
      <c r="H3" s="377"/>
    </row>
    <row r="4" spans="1:8" ht="60" customHeight="1">
      <c r="A4" s="378"/>
      <c r="B4" s="416"/>
      <c r="C4" s="335" t="s">
        <v>529</v>
      </c>
      <c r="D4" s="335" t="s">
        <v>530</v>
      </c>
      <c r="E4" s="46" t="s">
        <v>187</v>
      </c>
      <c r="F4" s="46" t="s">
        <v>176</v>
      </c>
      <c r="G4" s="46" t="s">
        <v>198</v>
      </c>
      <c r="H4" s="279" t="s">
        <v>199</v>
      </c>
    </row>
    <row r="5" spans="1:8" ht="13.5" customHeight="1">
      <c r="A5" s="82">
        <v>1</v>
      </c>
      <c r="B5" s="99">
        <v>2</v>
      </c>
      <c r="C5" s="82">
        <v>3</v>
      </c>
      <c r="D5" s="82">
        <v>4</v>
      </c>
      <c r="E5" s="82">
        <v>5</v>
      </c>
      <c r="F5" s="99">
        <v>6</v>
      </c>
      <c r="G5" s="82">
        <v>7</v>
      </c>
      <c r="H5" s="292">
        <v>8</v>
      </c>
    </row>
    <row r="6" spans="1:8" s="41" customFormat="1" ht="29.25" customHeight="1">
      <c r="A6" s="415" t="s">
        <v>121</v>
      </c>
      <c r="B6" s="415"/>
      <c r="C6" s="415"/>
      <c r="D6" s="415"/>
      <c r="E6" s="415"/>
      <c r="F6" s="415"/>
      <c r="G6" s="415"/>
      <c r="H6" s="415"/>
    </row>
    <row r="7" spans="1:8" ht="45" customHeight="1">
      <c r="A7" s="197" t="s">
        <v>368</v>
      </c>
      <c r="B7" s="198" t="s">
        <v>369</v>
      </c>
      <c r="C7" s="217">
        <f>SUM(C8:C12)</f>
        <v>8074</v>
      </c>
      <c r="D7" s="217">
        <f>SUM(D8:D12)</f>
        <v>8184</v>
      </c>
      <c r="E7" s="217">
        <f>SUM(E8:E12)</f>
        <v>4351</v>
      </c>
      <c r="F7" s="217">
        <f>SUM(F8:F12)</f>
        <v>4010</v>
      </c>
      <c r="G7" s="217">
        <f t="shared" ref="G7:G19" si="0">F7-E7</f>
        <v>-341</v>
      </c>
      <c r="H7" s="280">
        <f>F7/E7*100</f>
        <v>92.162721213514132</v>
      </c>
    </row>
    <row r="8" spans="1:8" ht="28.5" customHeight="1">
      <c r="A8" s="223" t="s">
        <v>348</v>
      </c>
      <c r="B8" s="194" t="s">
        <v>349</v>
      </c>
      <c r="C8" s="77">
        <v>8074</v>
      </c>
      <c r="D8" s="77">
        <v>8184</v>
      </c>
      <c r="E8" s="77">
        <v>4351</v>
      </c>
      <c r="F8" s="77">
        <v>4010</v>
      </c>
      <c r="G8" s="78">
        <f t="shared" si="0"/>
        <v>-341</v>
      </c>
      <c r="H8" s="280">
        <f t="shared" ref="H8:H19" si="1">F8/E8*100</f>
        <v>92.162721213514132</v>
      </c>
    </row>
    <row r="9" spans="1:8" ht="30" customHeight="1">
      <c r="A9" s="224" t="s">
        <v>455</v>
      </c>
      <c r="B9" s="194" t="s">
        <v>350</v>
      </c>
      <c r="C9" s="77"/>
      <c r="D9" s="77"/>
      <c r="E9" s="77"/>
      <c r="F9" s="77"/>
      <c r="G9" s="78">
        <f t="shared" si="0"/>
        <v>0</v>
      </c>
      <c r="H9" s="280" t="e">
        <f t="shared" si="1"/>
        <v>#DIV/0!</v>
      </c>
    </row>
    <row r="10" spans="1:8" ht="25.5" customHeight="1">
      <c r="A10" s="224" t="s">
        <v>351</v>
      </c>
      <c r="B10" s="194" t="s">
        <v>352</v>
      </c>
      <c r="C10" s="77"/>
      <c r="D10" s="77"/>
      <c r="E10" s="77"/>
      <c r="F10" s="77"/>
      <c r="G10" s="78">
        <f t="shared" si="0"/>
        <v>0</v>
      </c>
      <c r="H10" s="280" t="e">
        <f t="shared" si="1"/>
        <v>#DIV/0!</v>
      </c>
    </row>
    <row r="11" spans="1:8" ht="24.75" customHeight="1">
      <c r="A11" s="224" t="s">
        <v>456</v>
      </c>
      <c r="B11" s="194" t="s">
        <v>353</v>
      </c>
      <c r="C11" s="77"/>
      <c r="D11" s="77"/>
      <c r="E11" s="77"/>
      <c r="F11" s="77"/>
      <c r="G11" s="78">
        <f t="shared" si="0"/>
        <v>0</v>
      </c>
      <c r="H11" s="280" t="e">
        <f t="shared" si="1"/>
        <v>#DIV/0!</v>
      </c>
    </row>
    <row r="12" spans="1:8" ht="34.5" customHeight="1">
      <c r="A12" s="297" t="s">
        <v>497</v>
      </c>
      <c r="B12" s="195" t="s">
        <v>354</v>
      </c>
      <c r="C12" s="77"/>
      <c r="D12" s="77"/>
      <c r="E12" s="77"/>
      <c r="F12" s="77"/>
      <c r="G12" s="78">
        <f t="shared" si="0"/>
        <v>0</v>
      </c>
      <c r="H12" s="280" t="e">
        <f t="shared" si="1"/>
        <v>#DIV/0!</v>
      </c>
    </row>
    <row r="13" spans="1:8" ht="41.25" customHeight="1">
      <c r="A13" s="197" t="s">
        <v>355</v>
      </c>
      <c r="B13" s="198" t="s">
        <v>356</v>
      </c>
      <c r="C13" s="217">
        <f>SUM(C14:C18)</f>
        <v>-8119.6</v>
      </c>
      <c r="D13" s="217">
        <f>SUM(D14:D18)</f>
        <v>-8105.1</v>
      </c>
      <c r="E13" s="217">
        <f>SUM(E14:E18)</f>
        <v>-4374</v>
      </c>
      <c r="F13" s="217">
        <f>SUM(F14:F18)</f>
        <v>-4000.8</v>
      </c>
      <c r="G13" s="217">
        <f t="shared" si="0"/>
        <v>373.19999999999982</v>
      </c>
      <c r="H13" s="280">
        <f t="shared" si="1"/>
        <v>91.467764060356657</v>
      </c>
    </row>
    <row r="14" spans="1:8" ht="30.75" customHeight="1">
      <c r="A14" s="223" t="s">
        <v>357</v>
      </c>
      <c r="B14" s="194" t="s">
        <v>358</v>
      </c>
      <c r="C14" s="77">
        <v>-7121.6</v>
      </c>
      <c r="D14" s="77">
        <v>-7341</v>
      </c>
      <c r="E14" s="77">
        <v>-3795</v>
      </c>
      <c r="F14" s="77">
        <v>-3607</v>
      </c>
      <c r="G14" s="217">
        <f t="shared" si="0"/>
        <v>188</v>
      </c>
      <c r="H14" s="280">
        <f t="shared" si="1"/>
        <v>95.046113306982875</v>
      </c>
    </row>
    <row r="15" spans="1:8" ht="26.25" customHeight="1">
      <c r="A15" s="223" t="s">
        <v>359</v>
      </c>
      <c r="B15" s="194" t="s">
        <v>360</v>
      </c>
      <c r="C15" s="77">
        <v>-644</v>
      </c>
      <c r="D15" s="77">
        <v>-476.1</v>
      </c>
      <c r="E15" s="77">
        <v>-385</v>
      </c>
      <c r="F15" s="77">
        <v>-232.8</v>
      </c>
      <c r="G15" s="217">
        <f t="shared" si="0"/>
        <v>152.19999999999999</v>
      </c>
      <c r="H15" s="280">
        <f t="shared" si="1"/>
        <v>60.467532467532472</v>
      </c>
    </row>
    <row r="16" spans="1:8" ht="28.5" customHeight="1">
      <c r="A16" s="223" t="s">
        <v>361</v>
      </c>
      <c r="B16" s="194" t="s">
        <v>362</v>
      </c>
      <c r="C16" s="77" t="s">
        <v>253</v>
      </c>
      <c r="D16" s="77" t="s">
        <v>253</v>
      </c>
      <c r="E16" s="77" t="s">
        <v>253</v>
      </c>
      <c r="F16" s="77" t="s">
        <v>253</v>
      </c>
      <c r="G16" s="217" t="e">
        <f t="shared" si="0"/>
        <v>#VALUE!</v>
      </c>
      <c r="H16" s="280" t="e">
        <f t="shared" si="1"/>
        <v>#VALUE!</v>
      </c>
    </row>
    <row r="17" spans="1:8" ht="28.5" customHeight="1">
      <c r="A17" s="223" t="s">
        <v>363</v>
      </c>
      <c r="B17" s="195" t="s">
        <v>364</v>
      </c>
      <c r="C17" s="77">
        <v>-354</v>
      </c>
      <c r="D17" s="77">
        <v>-288</v>
      </c>
      <c r="E17" s="77">
        <v>-193</v>
      </c>
      <c r="F17" s="77">
        <v>-161</v>
      </c>
      <c r="G17" s="217">
        <f t="shared" si="0"/>
        <v>32</v>
      </c>
      <c r="H17" s="280">
        <f t="shared" si="1"/>
        <v>83.419689119170982</v>
      </c>
    </row>
    <row r="18" spans="1:8" ht="29.25" customHeight="1">
      <c r="A18" s="223" t="s">
        <v>365</v>
      </c>
      <c r="B18" s="195" t="s">
        <v>366</v>
      </c>
      <c r="C18" s="77" t="s">
        <v>253</v>
      </c>
      <c r="D18" s="77" t="s">
        <v>253</v>
      </c>
      <c r="E18" s="77">
        <v>-1</v>
      </c>
      <c r="F18" s="77" t="s">
        <v>253</v>
      </c>
      <c r="G18" s="217" t="e">
        <f t="shared" si="0"/>
        <v>#VALUE!</v>
      </c>
      <c r="H18" s="280" t="e">
        <f t="shared" si="1"/>
        <v>#VALUE!</v>
      </c>
    </row>
    <row r="19" spans="1:8" ht="39.75" customHeight="1">
      <c r="A19" s="199" t="s">
        <v>120</v>
      </c>
      <c r="B19" s="200" t="s">
        <v>367</v>
      </c>
      <c r="C19" s="217">
        <f>SUM(C7,C13)</f>
        <v>-45.600000000000364</v>
      </c>
      <c r="D19" s="217">
        <f t="shared" ref="D19:E19" si="2">SUM(D7,D13)</f>
        <v>78.899999999999636</v>
      </c>
      <c r="E19" s="217">
        <f t="shared" si="2"/>
        <v>-23</v>
      </c>
      <c r="F19" s="217">
        <f t="shared" ref="F19" si="3">SUM(F7,F13)</f>
        <v>9.1999999999998181</v>
      </c>
      <c r="G19" s="217">
        <f t="shared" si="0"/>
        <v>32.199999999999818</v>
      </c>
      <c r="H19" s="280">
        <f t="shared" si="1"/>
        <v>-39.999999999999211</v>
      </c>
    </row>
    <row r="20" spans="1:8" ht="31.5" customHeight="1">
      <c r="A20" s="415" t="s">
        <v>122</v>
      </c>
      <c r="B20" s="415"/>
      <c r="C20" s="415"/>
      <c r="D20" s="415"/>
      <c r="E20" s="415"/>
      <c r="F20" s="415"/>
      <c r="G20" s="415"/>
      <c r="H20" s="415"/>
    </row>
    <row r="21" spans="1:8" ht="40.5" customHeight="1">
      <c r="A21" s="197" t="s">
        <v>401</v>
      </c>
      <c r="B21" s="213"/>
      <c r="C21" s="78">
        <f>SUM(C22:C28)</f>
        <v>0</v>
      </c>
      <c r="D21" s="78">
        <f t="shared" ref="D21:F21" si="4">SUM(D22:D28)</f>
        <v>0</v>
      </c>
      <c r="E21" s="78">
        <f t="shared" si="4"/>
        <v>0</v>
      </c>
      <c r="F21" s="78">
        <f t="shared" si="4"/>
        <v>0</v>
      </c>
      <c r="G21" s="78">
        <f t="shared" ref="G21:G41" si="5">F21-E21</f>
        <v>0</v>
      </c>
      <c r="H21" s="355" t="e">
        <f>F21/E21*100</f>
        <v>#DIV/0!</v>
      </c>
    </row>
    <row r="22" spans="1:8" ht="28.5" customHeight="1">
      <c r="A22" s="225" t="s">
        <v>28</v>
      </c>
      <c r="B22" s="194" t="s">
        <v>404</v>
      </c>
      <c r="C22" s="77"/>
      <c r="D22" s="77"/>
      <c r="E22" s="77"/>
      <c r="F22" s="77"/>
      <c r="G22" s="78">
        <f t="shared" si="5"/>
        <v>0</v>
      </c>
      <c r="H22" s="355" t="e">
        <f t="shared" ref="H22:H31" si="6">F22/E22*100</f>
        <v>#DIV/0!</v>
      </c>
    </row>
    <row r="23" spans="1:8" ht="30" customHeight="1">
      <c r="A23" s="225" t="s">
        <v>405</v>
      </c>
      <c r="B23" s="194" t="s">
        <v>406</v>
      </c>
      <c r="C23" s="77"/>
      <c r="D23" s="77"/>
      <c r="E23" s="77"/>
      <c r="F23" s="77"/>
      <c r="G23" s="78">
        <f t="shared" si="5"/>
        <v>0</v>
      </c>
      <c r="H23" s="355" t="e">
        <f t="shared" si="6"/>
        <v>#DIV/0!</v>
      </c>
    </row>
    <row r="24" spans="1:8" ht="27" customHeight="1">
      <c r="A24" s="225" t="s">
        <v>407</v>
      </c>
      <c r="B24" s="194" t="s">
        <v>408</v>
      </c>
      <c r="C24" s="77"/>
      <c r="D24" s="77"/>
      <c r="E24" s="77"/>
      <c r="F24" s="77"/>
      <c r="G24" s="78">
        <f t="shared" si="5"/>
        <v>0</v>
      </c>
      <c r="H24" s="355" t="e">
        <f t="shared" si="6"/>
        <v>#DIV/0!</v>
      </c>
    </row>
    <row r="25" spans="1:8" ht="21.75" customHeight="1">
      <c r="A25" s="225" t="s">
        <v>126</v>
      </c>
      <c r="B25" s="241"/>
      <c r="C25" s="77"/>
      <c r="D25" s="77"/>
      <c r="E25" s="77"/>
      <c r="F25" s="77"/>
      <c r="G25" s="78">
        <f t="shared" si="5"/>
        <v>0</v>
      </c>
      <c r="H25" s="355" t="e">
        <f t="shared" si="6"/>
        <v>#DIV/0!</v>
      </c>
    </row>
    <row r="26" spans="1:8" ht="21.75" customHeight="1">
      <c r="A26" s="240" t="s">
        <v>457</v>
      </c>
      <c r="B26" s="241" t="s">
        <v>410</v>
      </c>
      <c r="C26" s="77"/>
      <c r="D26" s="77"/>
      <c r="E26" s="77"/>
      <c r="F26" s="77"/>
      <c r="G26" s="78">
        <f t="shared" si="5"/>
        <v>0</v>
      </c>
      <c r="H26" s="355" t="e">
        <f t="shared" si="6"/>
        <v>#DIV/0!</v>
      </c>
    </row>
    <row r="27" spans="1:8" ht="22.5" customHeight="1">
      <c r="A27" s="240" t="s">
        <v>458</v>
      </c>
      <c r="B27" s="241" t="s">
        <v>403</v>
      </c>
      <c r="C27" s="77"/>
      <c r="D27" s="77"/>
      <c r="E27" s="77"/>
      <c r="F27" s="77"/>
      <c r="G27" s="78">
        <f t="shared" si="5"/>
        <v>0</v>
      </c>
      <c r="H27" s="355" t="e">
        <f t="shared" si="6"/>
        <v>#DIV/0!</v>
      </c>
    </row>
    <row r="28" spans="1:8" ht="27" customHeight="1">
      <c r="A28" s="226" t="s">
        <v>409</v>
      </c>
      <c r="B28" s="227" t="s">
        <v>412</v>
      </c>
      <c r="C28" s="77"/>
      <c r="D28" s="77"/>
      <c r="E28" s="77"/>
      <c r="F28" s="77"/>
      <c r="G28" s="78">
        <f t="shared" si="5"/>
        <v>0</v>
      </c>
      <c r="H28" s="355" t="e">
        <f t="shared" si="6"/>
        <v>#DIV/0!</v>
      </c>
    </row>
    <row r="29" spans="1:8" ht="11.25" customHeight="1">
      <c r="A29" s="169" t="s">
        <v>263</v>
      </c>
      <c r="B29" s="228"/>
      <c r="C29" s="97"/>
      <c r="D29" s="97"/>
      <c r="E29" s="97"/>
      <c r="F29" s="97"/>
      <c r="G29" s="98">
        <f t="shared" si="5"/>
        <v>0</v>
      </c>
      <c r="H29" s="355" t="e">
        <f t="shared" si="6"/>
        <v>#DIV/0!</v>
      </c>
    </row>
    <row r="30" spans="1:8" ht="22.5" customHeight="1">
      <c r="A30" s="169" t="s">
        <v>274</v>
      </c>
      <c r="B30" s="229" t="s">
        <v>372</v>
      </c>
      <c r="C30" s="97"/>
      <c r="D30" s="97"/>
      <c r="E30" s="97"/>
      <c r="F30" s="97"/>
      <c r="G30" s="98">
        <f t="shared" si="5"/>
        <v>0</v>
      </c>
      <c r="H30" s="355" t="e">
        <f t="shared" si="6"/>
        <v>#DIV/0!</v>
      </c>
    </row>
    <row r="31" spans="1:8" ht="21.75" customHeight="1">
      <c r="A31" s="169" t="s">
        <v>262</v>
      </c>
      <c r="B31" s="229" t="s">
        <v>373</v>
      </c>
      <c r="C31" s="77"/>
      <c r="D31" s="77"/>
      <c r="E31" s="77"/>
      <c r="F31" s="77"/>
      <c r="G31" s="78">
        <f t="shared" si="5"/>
        <v>0</v>
      </c>
      <c r="H31" s="355" t="e">
        <f t="shared" si="6"/>
        <v>#DIV/0!</v>
      </c>
    </row>
    <row r="32" spans="1:8" ht="45.75" customHeight="1">
      <c r="A32" s="197" t="s">
        <v>402</v>
      </c>
      <c r="B32" s="198" t="s">
        <v>414</v>
      </c>
      <c r="C32" s="78">
        <f>SUM(C33:C37)</f>
        <v>0</v>
      </c>
      <c r="D32" s="78">
        <f t="shared" ref="D32:F32" si="7">SUM(D33:D37)</f>
        <v>0</v>
      </c>
      <c r="E32" s="78">
        <f t="shared" si="7"/>
        <v>0</v>
      </c>
      <c r="F32" s="78">
        <f t="shared" si="7"/>
        <v>0</v>
      </c>
      <c r="G32" s="78">
        <f t="shared" si="5"/>
        <v>0</v>
      </c>
      <c r="H32" s="355" t="e">
        <f>F32/E32*100</f>
        <v>#DIV/0!</v>
      </c>
    </row>
    <row r="33" spans="1:8" ht="54.75" customHeight="1">
      <c r="A33" s="225" t="s">
        <v>411</v>
      </c>
      <c r="B33" s="194" t="s">
        <v>415</v>
      </c>
      <c r="C33" s="77" t="s">
        <v>253</v>
      </c>
      <c r="D33" s="77" t="s">
        <v>253</v>
      </c>
      <c r="E33" s="77" t="s">
        <v>253</v>
      </c>
      <c r="F33" s="77" t="s">
        <v>253</v>
      </c>
      <c r="G33" s="78" t="e">
        <f t="shared" si="5"/>
        <v>#VALUE!</v>
      </c>
      <c r="H33" s="355" t="e">
        <f t="shared" ref="H33:H41" si="8">F33/E33*100</f>
        <v>#VALUE!</v>
      </c>
    </row>
    <row r="34" spans="1:8" ht="43.5" customHeight="1">
      <c r="A34" s="351" t="s">
        <v>413</v>
      </c>
      <c r="B34" s="194" t="s">
        <v>416</v>
      </c>
      <c r="C34" s="77" t="s">
        <v>253</v>
      </c>
      <c r="D34" s="77" t="s">
        <v>253</v>
      </c>
      <c r="E34" s="77" t="s">
        <v>253</v>
      </c>
      <c r="F34" s="77" t="s">
        <v>253</v>
      </c>
      <c r="G34" s="78" t="e">
        <f t="shared" si="5"/>
        <v>#VALUE!</v>
      </c>
      <c r="H34" s="355" t="e">
        <f t="shared" si="8"/>
        <v>#VALUE!</v>
      </c>
    </row>
    <row r="35" spans="1:8" ht="37.5" customHeight="1">
      <c r="A35" s="351" t="s">
        <v>419</v>
      </c>
      <c r="B35" s="194" t="s">
        <v>417</v>
      </c>
      <c r="C35" s="77" t="s">
        <v>253</v>
      </c>
      <c r="D35" s="77" t="s">
        <v>253</v>
      </c>
      <c r="E35" s="77" t="s">
        <v>253</v>
      </c>
      <c r="F35" s="77" t="s">
        <v>253</v>
      </c>
      <c r="G35" s="78" t="e">
        <f t="shared" si="5"/>
        <v>#VALUE!</v>
      </c>
      <c r="H35" s="355" t="e">
        <f t="shared" si="8"/>
        <v>#VALUE!</v>
      </c>
    </row>
    <row r="36" spans="1:8" ht="30" customHeight="1">
      <c r="A36" s="351" t="s">
        <v>48</v>
      </c>
      <c r="B36" s="194" t="s">
        <v>420</v>
      </c>
      <c r="C36" s="77" t="s">
        <v>253</v>
      </c>
      <c r="D36" s="77" t="s">
        <v>253</v>
      </c>
      <c r="E36" s="77" t="s">
        <v>253</v>
      </c>
      <c r="F36" s="77" t="s">
        <v>253</v>
      </c>
      <c r="G36" s="78" t="e">
        <f t="shared" si="5"/>
        <v>#VALUE!</v>
      </c>
      <c r="H36" s="355" t="e">
        <f t="shared" si="8"/>
        <v>#VALUE!</v>
      </c>
    </row>
    <row r="37" spans="1:8" ht="27" customHeight="1">
      <c r="A37" s="351" t="s">
        <v>365</v>
      </c>
      <c r="B37" s="195" t="s">
        <v>460</v>
      </c>
      <c r="C37" s="77">
        <v>0</v>
      </c>
      <c r="D37" s="77" t="s">
        <v>253</v>
      </c>
      <c r="E37" s="77" t="s">
        <v>253</v>
      </c>
      <c r="F37" s="77" t="s">
        <v>253</v>
      </c>
      <c r="G37" s="78" t="e">
        <f t="shared" si="5"/>
        <v>#VALUE!</v>
      </c>
      <c r="H37" s="355" t="e">
        <f t="shared" si="8"/>
        <v>#VALUE!</v>
      </c>
    </row>
    <row r="38" spans="1:8" ht="11.25" customHeight="1">
      <c r="A38" s="230" t="s">
        <v>264</v>
      </c>
      <c r="B38" s="231"/>
      <c r="C38" s="77"/>
      <c r="D38" s="77"/>
      <c r="E38" s="77"/>
      <c r="F38" s="77"/>
      <c r="G38" s="78">
        <f t="shared" si="5"/>
        <v>0</v>
      </c>
      <c r="H38" s="355" t="e">
        <f t="shared" si="8"/>
        <v>#DIV/0!</v>
      </c>
    </row>
    <row r="39" spans="1:8" ht="21.75" customHeight="1">
      <c r="A39" s="169" t="s">
        <v>274</v>
      </c>
      <c r="B39" s="232" t="s">
        <v>461</v>
      </c>
      <c r="C39" s="97" t="s">
        <v>253</v>
      </c>
      <c r="D39" s="97" t="s">
        <v>253</v>
      </c>
      <c r="E39" s="97" t="s">
        <v>253</v>
      </c>
      <c r="F39" s="97" t="s">
        <v>253</v>
      </c>
      <c r="G39" s="78" t="e">
        <f t="shared" si="5"/>
        <v>#VALUE!</v>
      </c>
      <c r="H39" s="355" t="e">
        <f t="shared" si="8"/>
        <v>#VALUE!</v>
      </c>
    </row>
    <row r="40" spans="1:8" ht="21" customHeight="1">
      <c r="A40" s="169" t="s">
        <v>418</v>
      </c>
      <c r="B40" s="232" t="s">
        <v>462</v>
      </c>
      <c r="C40" s="97" t="s">
        <v>253</v>
      </c>
      <c r="D40" s="97" t="s">
        <v>253</v>
      </c>
      <c r="E40" s="97" t="s">
        <v>253</v>
      </c>
      <c r="F40" s="97" t="s">
        <v>253</v>
      </c>
      <c r="G40" s="78" t="e">
        <f t="shared" si="5"/>
        <v>#VALUE!</v>
      </c>
      <c r="H40" s="355" t="e">
        <f t="shared" si="8"/>
        <v>#VALUE!</v>
      </c>
    </row>
    <row r="41" spans="1:8" ht="42.75" customHeight="1">
      <c r="A41" s="201" t="s">
        <v>123</v>
      </c>
      <c r="B41" s="200" t="s">
        <v>459</v>
      </c>
      <c r="C41" s="78">
        <f>SUM(C22:C24,C29:C31,C33:C37)</f>
        <v>0</v>
      </c>
      <c r="D41" s="78">
        <f>SUM(D22:D24,D29:D31,D33:D37)</f>
        <v>0</v>
      </c>
      <c r="E41" s="78">
        <f>SUM(E22:E24,E29:E31,E33:E37)</f>
        <v>0</v>
      </c>
      <c r="F41" s="78">
        <f>SUM(F22:F24,F29:F31,F33:F37)</f>
        <v>0</v>
      </c>
      <c r="G41" s="78">
        <f t="shared" si="5"/>
        <v>0</v>
      </c>
      <c r="H41" s="355" t="e">
        <f t="shared" si="8"/>
        <v>#DIV/0!</v>
      </c>
    </row>
    <row r="42" spans="1:8" ht="20.100000000000001" hidden="1" customHeight="1" outlineLevel="1">
      <c r="A42" s="346"/>
      <c r="B42" s="8"/>
      <c r="C42" s="62"/>
      <c r="D42" s="62"/>
      <c r="E42" s="62"/>
      <c r="F42" s="412" t="s">
        <v>172</v>
      </c>
      <c r="G42" s="413"/>
      <c r="H42" s="414"/>
    </row>
    <row r="43" spans="1:8" ht="20.100000000000001" hidden="1" customHeight="1" outlineLevel="1">
      <c r="A43" s="346"/>
      <c r="B43" s="8"/>
      <c r="C43" s="62"/>
      <c r="D43" s="62"/>
      <c r="E43" s="62"/>
      <c r="F43" s="412" t="s">
        <v>205</v>
      </c>
      <c r="G43" s="413"/>
      <c r="H43" s="414"/>
    </row>
    <row r="44" spans="1:8" ht="30" customHeight="1" collapsed="1">
      <c r="A44" s="415" t="s">
        <v>124</v>
      </c>
      <c r="B44" s="415"/>
      <c r="C44" s="415"/>
      <c r="D44" s="415"/>
      <c r="E44" s="415"/>
      <c r="F44" s="415"/>
      <c r="G44" s="415"/>
      <c r="H44" s="415"/>
    </row>
    <row r="45" spans="1:8" ht="39" customHeight="1">
      <c r="A45" s="233" t="s">
        <v>421</v>
      </c>
      <c r="B45" s="234" t="s">
        <v>422</v>
      </c>
      <c r="C45" s="78">
        <f>SUM(C46:C47,C51,C55:C56)</f>
        <v>0</v>
      </c>
      <c r="D45" s="78">
        <f t="shared" ref="D45:F45" si="9">SUM(D46:D47,D51,D55:D56)</f>
        <v>0</v>
      </c>
      <c r="E45" s="78">
        <f t="shared" si="9"/>
        <v>0</v>
      </c>
      <c r="F45" s="78">
        <f t="shared" si="9"/>
        <v>0</v>
      </c>
      <c r="G45" s="78">
        <f t="shared" ref="G45:G68" si="10">F45-E45</f>
        <v>0</v>
      </c>
      <c r="H45" s="355" t="e">
        <f>F45/E45*100</f>
        <v>#DIV/0!</v>
      </c>
    </row>
    <row r="46" spans="1:8" ht="24" customHeight="1">
      <c r="A46" s="235" t="s">
        <v>491</v>
      </c>
      <c r="B46" s="236" t="s">
        <v>423</v>
      </c>
      <c r="C46" s="77"/>
      <c r="D46" s="77"/>
      <c r="E46" s="77"/>
      <c r="F46" s="77"/>
      <c r="G46" s="78">
        <f t="shared" si="10"/>
        <v>0</v>
      </c>
      <c r="H46" s="355" t="e">
        <f t="shared" ref="H46:H56" si="11">F46/E46*100</f>
        <v>#DIV/0!</v>
      </c>
    </row>
    <row r="47" spans="1:8" ht="37.5" customHeight="1">
      <c r="A47" s="351" t="s">
        <v>450</v>
      </c>
      <c r="B47" s="236" t="s">
        <v>424</v>
      </c>
      <c r="C47" s="77"/>
      <c r="D47" s="77"/>
      <c r="E47" s="77"/>
      <c r="F47" s="77"/>
      <c r="G47" s="78">
        <f t="shared" si="10"/>
        <v>0</v>
      </c>
      <c r="H47" s="355" t="e">
        <f t="shared" si="11"/>
        <v>#DIV/0!</v>
      </c>
    </row>
    <row r="48" spans="1:8" ht="20.100000000000001" customHeight="1">
      <c r="A48" s="169" t="s">
        <v>80</v>
      </c>
      <c r="B48" s="237" t="s">
        <v>425</v>
      </c>
      <c r="C48" s="97"/>
      <c r="D48" s="97"/>
      <c r="E48" s="97"/>
      <c r="F48" s="97"/>
      <c r="G48" s="98">
        <f t="shared" si="10"/>
        <v>0</v>
      </c>
      <c r="H48" s="355" t="e">
        <f t="shared" si="11"/>
        <v>#DIV/0!</v>
      </c>
    </row>
    <row r="49" spans="1:8" ht="17.25" customHeight="1">
      <c r="A49" s="169" t="s">
        <v>81</v>
      </c>
      <c r="B49" s="237" t="s">
        <v>426</v>
      </c>
      <c r="C49" s="97"/>
      <c r="D49" s="97"/>
      <c r="E49" s="97"/>
      <c r="F49" s="97"/>
      <c r="G49" s="98">
        <f t="shared" si="10"/>
        <v>0</v>
      </c>
      <c r="H49" s="355" t="e">
        <f t="shared" si="11"/>
        <v>#DIV/0!</v>
      </c>
    </row>
    <row r="50" spans="1:8" ht="18" customHeight="1">
      <c r="A50" s="169" t="s">
        <v>93</v>
      </c>
      <c r="B50" s="237" t="s">
        <v>427</v>
      </c>
      <c r="C50" s="97"/>
      <c r="D50" s="97"/>
      <c r="E50" s="97"/>
      <c r="F50" s="97"/>
      <c r="G50" s="98">
        <f t="shared" si="10"/>
        <v>0</v>
      </c>
      <c r="H50" s="355" t="e">
        <f t="shared" si="11"/>
        <v>#DIV/0!</v>
      </c>
    </row>
    <row r="51" spans="1:8" ht="37.5" customHeight="1">
      <c r="A51" s="351" t="s">
        <v>451</v>
      </c>
      <c r="B51" s="236" t="s">
        <v>428</v>
      </c>
      <c r="C51" s="77"/>
      <c r="D51" s="77"/>
      <c r="E51" s="77"/>
      <c r="F51" s="77"/>
      <c r="G51" s="78">
        <f t="shared" si="10"/>
        <v>0</v>
      </c>
      <c r="H51" s="355" t="e">
        <f t="shared" si="11"/>
        <v>#DIV/0!</v>
      </c>
    </row>
    <row r="52" spans="1:8" ht="20.100000000000001" customHeight="1">
      <c r="A52" s="169" t="s">
        <v>80</v>
      </c>
      <c r="B52" s="237" t="s">
        <v>429</v>
      </c>
      <c r="C52" s="97"/>
      <c r="D52" s="97"/>
      <c r="E52" s="97"/>
      <c r="F52" s="97"/>
      <c r="G52" s="98">
        <f t="shared" si="10"/>
        <v>0</v>
      </c>
      <c r="H52" s="355" t="e">
        <f t="shared" si="11"/>
        <v>#DIV/0!</v>
      </c>
    </row>
    <row r="53" spans="1:8" ht="20.100000000000001" customHeight="1">
      <c r="A53" s="169" t="s">
        <v>81</v>
      </c>
      <c r="B53" s="237" t="s">
        <v>430</v>
      </c>
      <c r="C53" s="97"/>
      <c r="D53" s="97"/>
      <c r="E53" s="97"/>
      <c r="F53" s="97"/>
      <c r="G53" s="98">
        <f t="shared" si="10"/>
        <v>0</v>
      </c>
      <c r="H53" s="355" t="e">
        <f t="shared" si="11"/>
        <v>#DIV/0!</v>
      </c>
    </row>
    <row r="54" spans="1:8" ht="20.100000000000001" customHeight="1">
      <c r="A54" s="169" t="s">
        <v>93</v>
      </c>
      <c r="B54" s="237" t="s">
        <v>431</v>
      </c>
      <c r="C54" s="97"/>
      <c r="D54" s="97"/>
      <c r="E54" s="97"/>
      <c r="F54" s="97"/>
      <c r="G54" s="98">
        <f t="shared" si="10"/>
        <v>0</v>
      </c>
      <c r="H54" s="355" t="e">
        <f t="shared" si="11"/>
        <v>#DIV/0!</v>
      </c>
    </row>
    <row r="55" spans="1:8" ht="24.75" customHeight="1">
      <c r="A55" s="351" t="s">
        <v>432</v>
      </c>
      <c r="B55" s="236" t="s">
        <v>433</v>
      </c>
      <c r="C55" s="77"/>
      <c r="D55" s="77"/>
      <c r="E55" s="77"/>
      <c r="F55" s="77"/>
      <c r="G55" s="78">
        <f t="shared" si="10"/>
        <v>0</v>
      </c>
      <c r="H55" s="355" t="e">
        <f t="shared" si="11"/>
        <v>#DIV/0!</v>
      </c>
    </row>
    <row r="56" spans="1:8" ht="24" customHeight="1">
      <c r="A56" s="351" t="s">
        <v>434</v>
      </c>
      <c r="B56" s="236" t="s">
        <v>435</v>
      </c>
      <c r="C56" s="77"/>
      <c r="D56" s="77"/>
      <c r="E56" s="77"/>
      <c r="F56" s="77"/>
      <c r="G56" s="78">
        <f t="shared" si="10"/>
        <v>0</v>
      </c>
      <c r="H56" s="355" t="e">
        <f t="shared" si="11"/>
        <v>#DIV/0!</v>
      </c>
    </row>
    <row r="57" spans="1:8" ht="41.25" customHeight="1">
      <c r="A57" s="197" t="s">
        <v>436</v>
      </c>
      <c r="B57" s="198" t="s">
        <v>437</v>
      </c>
      <c r="C57" s="78">
        <f>SUM(C58:C59,C63,C67)</f>
        <v>0</v>
      </c>
      <c r="D57" s="78">
        <f t="shared" ref="D57:F57" si="12">SUM(D58:D59,D63,D67)</f>
        <v>0</v>
      </c>
      <c r="E57" s="78">
        <f t="shared" si="12"/>
        <v>0</v>
      </c>
      <c r="F57" s="78">
        <f t="shared" si="12"/>
        <v>0</v>
      </c>
      <c r="G57" s="78">
        <f t="shared" si="10"/>
        <v>0</v>
      </c>
      <c r="H57" s="355" t="e">
        <f>F57/E57*100</f>
        <v>#DIV/0!</v>
      </c>
    </row>
    <row r="58" spans="1:8" ht="44.25" customHeight="1">
      <c r="A58" s="351" t="s">
        <v>438</v>
      </c>
      <c r="B58" s="195" t="s">
        <v>439</v>
      </c>
      <c r="C58" s="77" t="s">
        <v>253</v>
      </c>
      <c r="D58" s="77" t="s">
        <v>253</v>
      </c>
      <c r="E58" s="77" t="s">
        <v>253</v>
      </c>
      <c r="F58" s="77" t="s">
        <v>253</v>
      </c>
      <c r="G58" s="78" t="e">
        <f t="shared" si="10"/>
        <v>#VALUE!</v>
      </c>
      <c r="H58" s="355" t="e">
        <f t="shared" ref="H58:H73" si="13">F58/E58*100</f>
        <v>#VALUE!</v>
      </c>
    </row>
    <row r="59" spans="1:8" ht="37.5" customHeight="1">
      <c r="A59" s="351" t="s">
        <v>452</v>
      </c>
      <c r="B59" s="195" t="s">
        <v>440</v>
      </c>
      <c r="C59" s="77" t="s">
        <v>253</v>
      </c>
      <c r="D59" s="77" t="s">
        <v>253</v>
      </c>
      <c r="E59" s="77" t="s">
        <v>253</v>
      </c>
      <c r="F59" s="77" t="s">
        <v>253</v>
      </c>
      <c r="G59" s="78" t="e">
        <f t="shared" si="10"/>
        <v>#VALUE!</v>
      </c>
      <c r="H59" s="355" t="e">
        <f t="shared" si="13"/>
        <v>#VALUE!</v>
      </c>
    </row>
    <row r="60" spans="1:8" ht="20.100000000000001" customHeight="1">
      <c r="A60" s="169" t="s">
        <v>80</v>
      </c>
      <c r="B60" s="238" t="s">
        <v>441</v>
      </c>
      <c r="C60" s="97" t="s">
        <v>253</v>
      </c>
      <c r="D60" s="97" t="s">
        <v>253</v>
      </c>
      <c r="E60" s="97" t="s">
        <v>253</v>
      </c>
      <c r="F60" s="97" t="s">
        <v>253</v>
      </c>
      <c r="G60" s="78" t="e">
        <f t="shared" si="10"/>
        <v>#VALUE!</v>
      </c>
      <c r="H60" s="355" t="e">
        <f t="shared" si="13"/>
        <v>#VALUE!</v>
      </c>
    </row>
    <row r="61" spans="1:8" ht="20.100000000000001" customHeight="1">
      <c r="A61" s="169" t="s">
        <v>81</v>
      </c>
      <c r="B61" s="238" t="s">
        <v>442</v>
      </c>
      <c r="C61" s="97" t="s">
        <v>253</v>
      </c>
      <c r="D61" s="97" t="s">
        <v>253</v>
      </c>
      <c r="E61" s="97" t="s">
        <v>253</v>
      </c>
      <c r="F61" s="97" t="s">
        <v>253</v>
      </c>
      <c r="G61" s="78" t="e">
        <f t="shared" si="10"/>
        <v>#VALUE!</v>
      </c>
      <c r="H61" s="355" t="e">
        <f t="shared" si="13"/>
        <v>#VALUE!</v>
      </c>
    </row>
    <row r="62" spans="1:8" ht="20.100000000000001" customHeight="1">
      <c r="A62" s="169" t="s">
        <v>93</v>
      </c>
      <c r="B62" s="238" t="s">
        <v>443</v>
      </c>
      <c r="C62" s="97" t="s">
        <v>253</v>
      </c>
      <c r="D62" s="97" t="s">
        <v>253</v>
      </c>
      <c r="E62" s="97" t="s">
        <v>253</v>
      </c>
      <c r="F62" s="97" t="s">
        <v>253</v>
      </c>
      <c r="G62" s="78" t="e">
        <f t="shared" si="10"/>
        <v>#VALUE!</v>
      </c>
      <c r="H62" s="355" t="e">
        <f t="shared" si="13"/>
        <v>#VALUE!</v>
      </c>
    </row>
    <row r="63" spans="1:8" ht="40.5" customHeight="1">
      <c r="A63" s="351" t="s">
        <v>453</v>
      </c>
      <c r="B63" s="195" t="s">
        <v>444</v>
      </c>
      <c r="C63" s="77" t="s">
        <v>253</v>
      </c>
      <c r="D63" s="77" t="s">
        <v>253</v>
      </c>
      <c r="E63" s="77" t="s">
        <v>253</v>
      </c>
      <c r="F63" s="77" t="s">
        <v>253</v>
      </c>
      <c r="G63" s="78" t="e">
        <f t="shared" si="10"/>
        <v>#VALUE!</v>
      </c>
      <c r="H63" s="355" t="e">
        <f t="shared" si="13"/>
        <v>#VALUE!</v>
      </c>
    </row>
    <row r="64" spans="1:8" ht="20.100000000000001" customHeight="1">
      <c r="A64" s="169" t="s">
        <v>80</v>
      </c>
      <c r="B64" s="238" t="s">
        <v>445</v>
      </c>
      <c r="C64" s="97" t="s">
        <v>253</v>
      </c>
      <c r="D64" s="97" t="s">
        <v>253</v>
      </c>
      <c r="E64" s="97" t="s">
        <v>253</v>
      </c>
      <c r="F64" s="97" t="s">
        <v>253</v>
      </c>
      <c r="G64" s="78" t="e">
        <f t="shared" si="10"/>
        <v>#VALUE!</v>
      </c>
      <c r="H64" s="355" t="e">
        <f t="shared" si="13"/>
        <v>#VALUE!</v>
      </c>
    </row>
    <row r="65" spans="1:8" ht="20.100000000000001" customHeight="1">
      <c r="A65" s="169" t="s">
        <v>81</v>
      </c>
      <c r="B65" s="238" t="s">
        <v>446</v>
      </c>
      <c r="C65" s="97" t="s">
        <v>253</v>
      </c>
      <c r="D65" s="97" t="s">
        <v>253</v>
      </c>
      <c r="E65" s="97" t="s">
        <v>253</v>
      </c>
      <c r="F65" s="97" t="s">
        <v>253</v>
      </c>
      <c r="G65" s="78" t="e">
        <f t="shared" si="10"/>
        <v>#VALUE!</v>
      </c>
      <c r="H65" s="355" t="e">
        <f t="shared" si="13"/>
        <v>#VALUE!</v>
      </c>
    </row>
    <row r="66" spans="1:8" ht="20.100000000000001" customHeight="1">
      <c r="A66" s="169" t="s">
        <v>93</v>
      </c>
      <c r="B66" s="238" t="s">
        <v>447</v>
      </c>
      <c r="C66" s="97" t="s">
        <v>253</v>
      </c>
      <c r="D66" s="97" t="s">
        <v>253</v>
      </c>
      <c r="E66" s="97" t="s">
        <v>253</v>
      </c>
      <c r="F66" s="97" t="s">
        <v>253</v>
      </c>
      <c r="G66" s="78" t="e">
        <f t="shared" si="10"/>
        <v>#VALUE!</v>
      </c>
      <c r="H66" s="355" t="e">
        <f t="shared" si="13"/>
        <v>#VALUE!</v>
      </c>
    </row>
    <row r="67" spans="1:8" ht="24" customHeight="1">
      <c r="A67" s="351" t="s">
        <v>365</v>
      </c>
      <c r="B67" s="195" t="s">
        <v>448</v>
      </c>
      <c r="C67" s="77" t="s">
        <v>253</v>
      </c>
      <c r="D67" s="77" t="s">
        <v>253</v>
      </c>
      <c r="E67" s="77" t="s">
        <v>253</v>
      </c>
      <c r="F67" s="77" t="s">
        <v>253</v>
      </c>
      <c r="G67" s="78" t="e">
        <f t="shared" si="10"/>
        <v>#VALUE!</v>
      </c>
      <c r="H67" s="355" t="e">
        <f t="shared" si="13"/>
        <v>#VALUE!</v>
      </c>
    </row>
    <row r="68" spans="1:8" ht="31.5" customHeight="1">
      <c r="A68" s="201" t="s">
        <v>125</v>
      </c>
      <c r="B68" s="200" t="s">
        <v>449</v>
      </c>
      <c r="C68" s="78">
        <f>SUM(C46,C48:C50,C52:C56,C58:C58,C60:C62,C64:C67)</f>
        <v>0</v>
      </c>
      <c r="D68" s="78">
        <f>SUM(D46,D48:D50,D52:D56,D58:D58,D60:D62,D64:D67)</f>
        <v>0</v>
      </c>
      <c r="E68" s="78">
        <f>SUM(E46,E48:E50,E52:E56,E58:E58,E60:E62,E64:E67)</f>
        <v>0</v>
      </c>
      <c r="F68" s="78">
        <f>SUM(F46,F48:F50,F52:F56,F58:F58,F60:F62,F64:F67)</f>
        <v>0</v>
      </c>
      <c r="G68" s="78">
        <f t="shared" si="10"/>
        <v>0</v>
      </c>
      <c r="H68" s="355" t="e">
        <f t="shared" si="13"/>
        <v>#DIV/0!</v>
      </c>
    </row>
    <row r="69" spans="1:8" s="12" customFormat="1" ht="27.75" customHeight="1">
      <c r="A69" s="344" t="s">
        <v>229</v>
      </c>
      <c r="B69" s="353"/>
      <c r="C69" s="77"/>
      <c r="D69" s="77"/>
      <c r="E69" s="77"/>
      <c r="F69" s="77"/>
      <c r="G69" s="78">
        <f>F69-E69</f>
        <v>0</v>
      </c>
      <c r="H69" s="355" t="e">
        <f t="shared" si="13"/>
        <v>#DIV/0!</v>
      </c>
    </row>
    <row r="70" spans="1:8" s="12" customFormat="1" ht="29.25" customHeight="1">
      <c r="A70" s="206" t="s">
        <v>29</v>
      </c>
      <c r="B70" s="239">
        <v>3600</v>
      </c>
      <c r="C70" s="361">
        <v>299.7</v>
      </c>
      <c r="D70" s="361">
        <v>196.5</v>
      </c>
      <c r="E70" s="217">
        <v>247</v>
      </c>
      <c r="F70" s="361">
        <v>266.2</v>
      </c>
      <c r="G70" s="217">
        <f>F70-E70</f>
        <v>19.199999999999989</v>
      </c>
      <c r="H70" s="355">
        <f t="shared" si="13"/>
        <v>107.77327935222671</v>
      </c>
    </row>
    <row r="71" spans="1:8" s="12" customFormat="1" ht="25.5" customHeight="1">
      <c r="A71" s="60" t="s">
        <v>206</v>
      </c>
      <c r="B71" s="353">
        <v>3610</v>
      </c>
      <c r="C71" s="77"/>
      <c r="D71" s="77"/>
      <c r="E71" s="77"/>
      <c r="F71" s="77"/>
      <c r="G71" s="78">
        <f>F71-E71</f>
        <v>0</v>
      </c>
      <c r="H71" s="355" t="e">
        <f t="shared" si="13"/>
        <v>#DIV/0!</v>
      </c>
    </row>
    <row r="72" spans="1:8" s="12" customFormat="1" ht="28.5" customHeight="1">
      <c r="A72" s="206" t="s">
        <v>49</v>
      </c>
      <c r="B72" s="239">
        <v>3620</v>
      </c>
      <c r="C72" s="362">
        <f>C70+C73+C71</f>
        <v>254.09999999999962</v>
      </c>
      <c r="D72" s="362">
        <f>D70+D73+D71</f>
        <v>275.39999999999964</v>
      </c>
      <c r="E72" s="362">
        <f>E70+E73+E71</f>
        <v>224</v>
      </c>
      <c r="F72" s="362">
        <f>F70+F73+F71</f>
        <v>275.39999999999981</v>
      </c>
      <c r="G72" s="217">
        <f>F72-E72</f>
        <v>51.399999999999807</v>
      </c>
      <c r="H72" s="355">
        <f t="shared" si="13"/>
        <v>122.94642857142848</v>
      </c>
    </row>
    <row r="73" spans="1:8" s="12" customFormat="1" ht="33" customHeight="1">
      <c r="A73" s="206" t="s">
        <v>30</v>
      </c>
      <c r="B73" s="239">
        <v>3630</v>
      </c>
      <c r="C73" s="363">
        <f>C19+C41+C68</f>
        <v>-45.600000000000364</v>
      </c>
      <c r="D73" s="363">
        <f>D19+D41+D68</f>
        <v>78.899999999999636</v>
      </c>
      <c r="E73" s="363">
        <f>E19+E41+E68</f>
        <v>-23</v>
      </c>
      <c r="F73" s="363">
        <f>F19+F41+F68</f>
        <v>9.1999999999998181</v>
      </c>
      <c r="G73" s="78">
        <f>G19+G41+G68</f>
        <v>32.199999999999818</v>
      </c>
      <c r="H73" s="355">
        <f t="shared" si="13"/>
        <v>-39.999999999999211</v>
      </c>
    </row>
    <row r="74" spans="1:8" s="12" customFormat="1">
      <c r="A74" s="350"/>
      <c r="B74" s="26"/>
      <c r="C74" s="26"/>
      <c r="D74" s="26"/>
      <c r="E74" s="26"/>
      <c r="F74" s="26"/>
      <c r="G74" s="26"/>
      <c r="H74" s="290"/>
    </row>
    <row r="75" spans="1:8" s="2" customFormat="1" ht="27.75" customHeight="1">
      <c r="A75" s="86" t="s">
        <v>513</v>
      </c>
      <c r="B75" s="365" t="s">
        <v>454</v>
      </c>
      <c r="C75" s="365"/>
      <c r="D75" s="341"/>
      <c r="E75" s="88"/>
      <c r="F75" s="372" t="s">
        <v>506</v>
      </c>
      <c r="G75" s="372"/>
      <c r="H75" s="372"/>
    </row>
    <row r="76" spans="1:8">
      <c r="A76" s="105" t="s">
        <v>183</v>
      </c>
      <c r="B76" s="397" t="s">
        <v>70</v>
      </c>
      <c r="C76" s="397"/>
      <c r="D76" s="319"/>
      <c r="E76" s="106"/>
      <c r="F76" s="401" t="s">
        <v>234</v>
      </c>
      <c r="G76" s="401"/>
      <c r="H76" s="401"/>
    </row>
  </sheetData>
  <mergeCells count="14">
    <mergeCell ref="A20:H20"/>
    <mergeCell ref="A6:H6"/>
    <mergeCell ref="A44:H44"/>
    <mergeCell ref="A1:H1"/>
    <mergeCell ref="A3:A4"/>
    <mergeCell ref="B3:B4"/>
    <mergeCell ref="E3:H3"/>
    <mergeCell ref="C3:D3"/>
    <mergeCell ref="F75:H75"/>
    <mergeCell ref="F42:H42"/>
    <mergeCell ref="F43:H43"/>
    <mergeCell ref="B75:C75"/>
    <mergeCell ref="B76:C76"/>
    <mergeCell ref="F76:H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9" zoomScaleNormal="100" zoomScaleSheetLayoutView="55" workbookViewId="0">
      <selection activeCell="C13" sqref="C13"/>
    </sheetView>
  </sheetViews>
  <sheetFormatPr defaultRowHeight="18.75" outlineLevelRow="1"/>
  <cols>
    <col min="1" max="1" width="41.140625" style="2" customWidth="1"/>
    <col min="2" max="2" width="7" style="20" customWidth="1"/>
    <col min="3" max="4" width="15.140625" style="20" customWidth="1"/>
    <col min="5" max="5" width="13.85546875" style="20" customWidth="1"/>
    <col min="6" max="6" width="13.140625" style="20" customWidth="1"/>
    <col min="7" max="7" width="14.85546875" style="20" customWidth="1"/>
    <col min="8" max="8" width="14.42578125" style="20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3" t="s">
        <v>172</v>
      </c>
    </row>
    <row r="2" spans="1:15" hidden="1" outlineLevel="1">
      <c r="H2" s="23" t="s">
        <v>164</v>
      </c>
    </row>
    <row r="3" spans="1:15" ht="63.75" customHeight="1" collapsed="1">
      <c r="A3" s="374" t="s">
        <v>157</v>
      </c>
      <c r="B3" s="374"/>
      <c r="C3" s="374"/>
      <c r="D3" s="374"/>
      <c r="E3" s="374"/>
      <c r="F3" s="374"/>
      <c r="G3" s="374"/>
      <c r="H3" s="374"/>
    </row>
    <row r="4" spans="1:15">
      <c r="A4" s="417"/>
      <c r="B4" s="417"/>
      <c r="C4" s="417"/>
      <c r="D4" s="417"/>
      <c r="E4" s="417"/>
      <c r="F4" s="417"/>
      <c r="G4" s="417"/>
      <c r="H4" s="417"/>
    </row>
    <row r="5" spans="1:15" ht="58.5" customHeight="1">
      <c r="A5" s="419" t="s">
        <v>203</v>
      </c>
      <c r="B5" s="376" t="s">
        <v>15</v>
      </c>
      <c r="C5" s="422" t="s">
        <v>487</v>
      </c>
      <c r="D5" s="423"/>
      <c r="E5" s="407" t="s">
        <v>486</v>
      </c>
      <c r="F5" s="408"/>
      <c r="G5" s="408"/>
      <c r="H5" s="409"/>
    </row>
    <row r="6" spans="1:15" ht="75.75" customHeight="1">
      <c r="A6" s="420"/>
      <c r="B6" s="376"/>
      <c r="C6" s="276" t="s">
        <v>484</v>
      </c>
      <c r="D6" s="6" t="s">
        <v>485</v>
      </c>
      <c r="E6" s="46" t="s">
        <v>187</v>
      </c>
      <c r="F6" s="46" t="s">
        <v>176</v>
      </c>
      <c r="G6" s="46" t="s">
        <v>198</v>
      </c>
      <c r="H6" s="46" t="s">
        <v>199</v>
      </c>
    </row>
    <row r="7" spans="1:15" ht="15.75" customHeight="1">
      <c r="A7" s="148">
        <v>1</v>
      </c>
      <c r="B7" s="83">
        <v>2</v>
      </c>
      <c r="C7" s="148">
        <v>3</v>
      </c>
      <c r="D7" s="148">
        <v>4</v>
      </c>
      <c r="E7" s="148">
        <v>5</v>
      </c>
      <c r="F7" s="83">
        <v>6</v>
      </c>
      <c r="G7" s="148">
        <v>7</v>
      </c>
      <c r="H7" s="83">
        <v>8</v>
      </c>
    </row>
    <row r="8" spans="1:15" s="4" customFormat="1" ht="63" customHeight="1">
      <c r="A8" s="205" t="s">
        <v>72</v>
      </c>
      <c r="B8" s="214">
        <v>4000</v>
      </c>
      <c r="C8" s="79">
        <f>SUM(C9:C14)</f>
        <v>0</v>
      </c>
      <c r="D8" s="79">
        <f>SUM(D9:D14)</f>
        <v>0</v>
      </c>
      <c r="E8" s="79">
        <f>SUM(E9:E14)</f>
        <v>0</v>
      </c>
      <c r="F8" s="79">
        <f>SUM(F9:F14)</f>
        <v>0</v>
      </c>
      <c r="G8" s="78">
        <f t="shared" ref="G8:G14" si="0">F8-E8</f>
        <v>0</v>
      </c>
      <c r="H8" s="293" t="e">
        <f>F8/E8*100</f>
        <v>#DIV/0!</v>
      </c>
    </row>
    <row r="9" spans="1:15" ht="47.25" customHeight="1">
      <c r="A9" s="7" t="s">
        <v>463</v>
      </c>
      <c r="B9" s="108" t="s">
        <v>163</v>
      </c>
      <c r="C9" s="77"/>
      <c r="D9" s="77"/>
      <c r="E9" s="77"/>
      <c r="F9" s="77"/>
      <c r="G9" s="78">
        <f t="shared" si="0"/>
        <v>0</v>
      </c>
      <c r="H9" s="293" t="e">
        <f t="shared" ref="H9:H14" si="1">F9/E9*100</f>
        <v>#DIV/0!</v>
      </c>
    </row>
    <row r="10" spans="1:15" ht="57" customHeight="1">
      <c r="A10" s="7" t="s">
        <v>464</v>
      </c>
      <c r="B10" s="107">
        <v>4020</v>
      </c>
      <c r="C10" s="77"/>
      <c r="D10" s="77"/>
      <c r="E10" s="77"/>
      <c r="F10" s="77"/>
      <c r="G10" s="78">
        <f t="shared" si="0"/>
        <v>0</v>
      </c>
      <c r="H10" s="293" t="e">
        <f t="shared" si="1"/>
        <v>#DIV/0!</v>
      </c>
      <c r="O10" s="17"/>
    </row>
    <row r="11" spans="1:15" ht="69.75" customHeight="1">
      <c r="A11" s="7" t="s">
        <v>465</v>
      </c>
      <c r="B11" s="108">
        <v>4030</v>
      </c>
      <c r="C11" s="77"/>
      <c r="D11" s="77"/>
      <c r="E11" s="77"/>
      <c r="F11" s="77"/>
      <c r="G11" s="78">
        <f t="shared" si="0"/>
        <v>0</v>
      </c>
      <c r="H11" s="293" t="e">
        <f t="shared" si="1"/>
        <v>#DIV/0!</v>
      </c>
      <c r="N11" s="17"/>
    </row>
    <row r="12" spans="1:15" ht="61.5" customHeight="1">
      <c r="A12" s="7" t="s">
        <v>466</v>
      </c>
      <c r="B12" s="107">
        <v>4040</v>
      </c>
      <c r="C12" s="77"/>
      <c r="D12" s="77"/>
      <c r="E12" s="77"/>
      <c r="F12" s="77"/>
      <c r="G12" s="78">
        <f t="shared" si="0"/>
        <v>0</v>
      </c>
      <c r="H12" s="293" t="e">
        <f t="shared" si="1"/>
        <v>#DIV/0!</v>
      </c>
    </row>
    <row r="13" spans="1:15" ht="82.5" customHeight="1">
      <c r="A13" s="7" t="s">
        <v>467</v>
      </c>
      <c r="B13" s="108">
        <v>4050</v>
      </c>
      <c r="C13" s="305"/>
      <c r="D13" s="302"/>
      <c r="E13" s="302"/>
      <c r="F13" s="302"/>
      <c r="G13" s="78">
        <f t="shared" si="0"/>
        <v>0</v>
      </c>
      <c r="H13" s="293" t="e">
        <f t="shared" si="1"/>
        <v>#DIV/0!</v>
      </c>
    </row>
    <row r="14" spans="1:15" ht="53.25" customHeight="1">
      <c r="A14" s="7" t="s">
        <v>492</v>
      </c>
      <c r="B14" s="107">
        <v>4060</v>
      </c>
      <c r="C14" s="77"/>
      <c r="D14" s="77"/>
      <c r="E14" s="77"/>
      <c r="F14" s="77"/>
      <c r="G14" s="78">
        <f t="shared" si="0"/>
        <v>0</v>
      </c>
      <c r="H14" s="293" t="e">
        <f t="shared" si="1"/>
        <v>#DIV/0!</v>
      </c>
    </row>
    <row r="15" spans="1:15" ht="57.75" customHeight="1">
      <c r="A15" s="421" t="s">
        <v>374</v>
      </c>
      <c r="B15" s="421"/>
      <c r="C15" s="421"/>
      <c r="D15" s="421"/>
      <c r="E15" s="421"/>
      <c r="F15" s="421"/>
      <c r="G15" s="421"/>
      <c r="H15" s="421"/>
      <c r="I15" s="196"/>
      <c r="J15" s="196"/>
      <c r="K15" s="196"/>
    </row>
    <row r="16" spans="1:15" ht="43.5" customHeight="1">
      <c r="A16" s="86" t="s">
        <v>260</v>
      </c>
      <c r="B16" s="87"/>
      <c r="C16" s="147" t="s">
        <v>468</v>
      </c>
      <c r="D16" s="147"/>
      <c r="E16" s="88"/>
      <c r="F16" s="372" t="s">
        <v>506</v>
      </c>
      <c r="G16" s="372"/>
      <c r="H16" s="372"/>
    </row>
    <row r="17" spans="1:8" s="1" customFormat="1">
      <c r="A17" s="89" t="s">
        <v>69</v>
      </c>
      <c r="B17" s="90"/>
      <c r="C17" s="89" t="s">
        <v>70</v>
      </c>
      <c r="D17" s="89"/>
      <c r="E17" s="90"/>
      <c r="F17" s="418" t="s">
        <v>234</v>
      </c>
      <c r="G17" s="418"/>
      <c r="H17" s="418"/>
    </row>
    <row r="18" spans="1:8">
      <c r="A18" s="110"/>
      <c r="B18" s="89"/>
      <c r="C18" s="89"/>
      <c r="D18" s="89"/>
      <c r="E18" s="89"/>
      <c r="F18" s="89"/>
      <c r="G18" s="89"/>
      <c r="H18" s="89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zoomScaleNormal="10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2" sqref="L12"/>
    </sheetView>
  </sheetViews>
  <sheetFormatPr defaultRowHeight="12.75"/>
  <cols>
    <col min="1" max="1" width="37.85546875" style="25" customWidth="1"/>
    <col min="2" max="2" width="6" style="25" customWidth="1"/>
    <col min="3" max="3" width="15.140625" style="25" customWidth="1"/>
    <col min="4" max="5" width="14.7109375" style="25" customWidth="1"/>
    <col min="6" max="6" width="13.85546875" style="25" customWidth="1"/>
    <col min="7" max="7" width="14" style="25" customWidth="1"/>
    <col min="8" max="8" width="14.85546875" style="25" customWidth="1"/>
    <col min="9" max="9" width="19.85546875" style="25" customWidth="1"/>
    <col min="10" max="10" width="9.5703125" style="25" customWidth="1"/>
    <col min="11" max="11" width="9.140625" style="25"/>
    <col min="12" max="12" width="27.140625" style="25" customWidth="1"/>
    <col min="13" max="16384" width="9.140625" style="25"/>
  </cols>
  <sheetData>
    <row r="1" spans="1:9" ht="30" customHeight="1">
      <c r="A1" s="425" t="s">
        <v>159</v>
      </c>
      <c r="B1" s="425"/>
      <c r="C1" s="425"/>
      <c r="D1" s="425"/>
      <c r="E1" s="425"/>
      <c r="F1" s="425"/>
      <c r="G1" s="425"/>
      <c r="H1" s="425"/>
      <c r="I1" s="425"/>
    </row>
    <row r="2" spans="1:9" ht="9.75" customHeight="1"/>
    <row r="3" spans="1:9" ht="63.75" customHeight="1">
      <c r="A3" s="426" t="s">
        <v>203</v>
      </c>
      <c r="B3" s="428" t="s">
        <v>1</v>
      </c>
      <c r="C3" s="426" t="s">
        <v>85</v>
      </c>
      <c r="D3" s="422" t="s">
        <v>487</v>
      </c>
      <c r="E3" s="423"/>
      <c r="F3" s="378" t="s">
        <v>486</v>
      </c>
      <c r="G3" s="378"/>
      <c r="H3" s="378"/>
      <c r="I3" s="426" t="s">
        <v>230</v>
      </c>
    </row>
    <row r="4" spans="1:9" ht="59.25" customHeight="1">
      <c r="A4" s="427"/>
      <c r="B4" s="429"/>
      <c r="C4" s="427"/>
      <c r="D4" s="276" t="s">
        <v>484</v>
      </c>
      <c r="E4" s="6" t="s">
        <v>485</v>
      </c>
      <c r="F4" s="46" t="s">
        <v>187</v>
      </c>
      <c r="G4" s="46" t="s">
        <v>176</v>
      </c>
      <c r="H4" s="46" t="s">
        <v>198</v>
      </c>
      <c r="I4" s="427"/>
    </row>
    <row r="5" spans="1:9" s="44" customFormat="1" ht="13.5" customHeight="1">
      <c r="A5" s="109">
        <v>1</v>
      </c>
      <c r="B5" s="109">
        <v>2</v>
      </c>
      <c r="C5" s="109">
        <v>3</v>
      </c>
      <c r="D5" s="109">
        <v>4</v>
      </c>
      <c r="E5" s="109"/>
      <c r="F5" s="109">
        <v>5</v>
      </c>
      <c r="G5" s="109">
        <v>6</v>
      </c>
      <c r="H5" s="109">
        <v>7</v>
      </c>
      <c r="I5" s="109">
        <v>8</v>
      </c>
    </row>
    <row r="6" spans="1:9" s="44" customFormat="1" ht="52.5" customHeight="1">
      <c r="A6" s="136" t="s">
        <v>135</v>
      </c>
      <c r="B6" s="43"/>
      <c r="C6" s="32"/>
      <c r="D6" s="32"/>
      <c r="E6" s="32"/>
      <c r="F6" s="32"/>
      <c r="G6" s="32"/>
      <c r="H6" s="32"/>
      <c r="I6" s="32"/>
    </row>
    <row r="7" spans="1:9" ht="107.25" customHeight="1">
      <c r="A7" s="66" t="s">
        <v>275</v>
      </c>
      <c r="B7" s="82">
        <v>5000</v>
      </c>
      <c r="C7" s="75" t="s">
        <v>246</v>
      </c>
      <c r="D7" s="295">
        <f>'Осн фін показн (кварт)'!C24/'Осн фін показн (кварт)'!C48</f>
        <v>1.6039051603905161E-2</v>
      </c>
      <c r="E7" s="295">
        <f>'Осн фін показн (кварт)'!D24/'Осн фін показн (кварт)'!D48</f>
        <v>-1.6528925619834711E-2</v>
      </c>
      <c r="F7" s="295">
        <f>'Осн фін показн (кварт)'!E24/'Осн фін показн (кварт)'!E48</f>
        <v>3.453038674033149E-4</v>
      </c>
      <c r="G7" s="295">
        <f>'Осн фін показн (кварт)'!F24/'Осн фін показн (кварт)'!F48</f>
        <v>-7.1864893999215994E-5</v>
      </c>
      <c r="H7" s="65">
        <f>G7-F7</f>
        <v>-4.1716876140253091E-4</v>
      </c>
      <c r="I7" s="67" t="s">
        <v>247</v>
      </c>
    </row>
    <row r="8" spans="1:9" ht="126" customHeight="1">
      <c r="A8" s="203" t="s">
        <v>254</v>
      </c>
      <c r="B8" s="82">
        <v>5010</v>
      </c>
      <c r="C8" s="75" t="s">
        <v>86</v>
      </c>
      <c r="D8" s="295">
        <f>'Осн фін показн (кварт)'!C24/'Осн фін показн (кварт)'!C13</f>
        <v>5.7716436637390211E-3</v>
      </c>
      <c r="E8" s="295">
        <f>'Осн фін показн (кварт)'!D24/'Осн фін показн (кварт)'!D13</f>
        <v>-6.0999867391592624E-3</v>
      </c>
      <c r="F8" s="295">
        <f>'Осн фін показн (кварт)'!E24/'Осн фін показн (кварт)'!E13</f>
        <v>2.4570024570024569E-4</v>
      </c>
      <c r="G8" s="295">
        <f>'Осн фін показн (кварт)'!F24/'Осн фін показн (кварт)'!F13</f>
        <v>-5.3991307399459571E-5</v>
      </c>
      <c r="H8" s="65">
        <f>G8-F8</f>
        <v>-2.9969155309970529E-4</v>
      </c>
      <c r="I8" s="67" t="s">
        <v>248</v>
      </c>
    </row>
    <row r="9" spans="1:9" ht="50.25" customHeight="1">
      <c r="A9" s="136" t="s">
        <v>136</v>
      </c>
      <c r="B9" s="82"/>
      <c r="C9" s="76"/>
      <c r="D9" s="65"/>
      <c r="E9" s="65"/>
      <c r="F9" s="65"/>
      <c r="G9" s="65"/>
      <c r="H9" s="65"/>
      <c r="I9" s="67"/>
    </row>
    <row r="10" spans="1:9" ht="132" customHeight="1">
      <c r="A10" s="66" t="s">
        <v>276</v>
      </c>
      <c r="B10" s="82">
        <v>5100</v>
      </c>
      <c r="C10" s="75" t="s">
        <v>132</v>
      </c>
      <c r="D10" s="65">
        <f>'Осн фін показн (кварт)'!C54/'Осн фін показн (кварт)'!C51</f>
        <v>46.016393442622949</v>
      </c>
      <c r="E10" s="65">
        <f>'Осн фін показн (кварт)'!D54/'Осн фін показн (кварт)'!D51</f>
        <v>32.93292682926829</v>
      </c>
      <c r="F10" s="65">
        <f>'Осн фін показн (кварт)'!E54/'Осн фін показн (кварт)'!E51</f>
        <v>35.200000000000003</v>
      </c>
      <c r="G10" s="65">
        <f>'Осн фін показн (кварт)'!F54/'Осн фін показн (кварт)'!F51</f>
        <v>32.93292682926829</v>
      </c>
      <c r="H10" s="65">
        <f>G10-F10</f>
        <v>-2.2670731707317131</v>
      </c>
      <c r="I10" s="149" t="s">
        <v>249</v>
      </c>
    </row>
    <row r="11" spans="1:9" ht="192" customHeight="1">
      <c r="A11" s="66" t="s">
        <v>277</v>
      </c>
      <c r="B11" s="82">
        <v>5110</v>
      </c>
      <c r="C11" s="75" t="s">
        <v>132</v>
      </c>
      <c r="D11" s="65">
        <f>'Осн фін показн (кварт)'!C46/'Осн фін показн (кварт)'!C50</f>
        <v>20.491803278688526</v>
      </c>
      <c r="E11" s="65">
        <f>'Осн фін показн (кварт)'!D46/'Осн фін показн (кварт)'!D50</f>
        <v>14.25609756097561</v>
      </c>
      <c r="F11" s="65">
        <f>'Осн фін показн (кварт)'!E46/'Осн фін показн (кварт)'!E50</f>
        <v>16.125</v>
      </c>
      <c r="G11" s="65">
        <f>'Осн фін показн (кварт)'!F46/'Осн фін показн (кварт)'!F50</f>
        <v>14.25609756097561</v>
      </c>
      <c r="H11" s="65">
        <f>G11-F11</f>
        <v>-1.8689024390243905</v>
      </c>
      <c r="I11" s="149" t="s">
        <v>250</v>
      </c>
    </row>
    <row r="12" spans="1:9" ht="169.5" customHeight="1">
      <c r="A12" s="9" t="s">
        <v>472</v>
      </c>
      <c r="B12" s="242">
        <v>5120</v>
      </c>
      <c r="C12" s="75" t="s">
        <v>132</v>
      </c>
      <c r="D12" s="243"/>
      <c r="E12" s="243"/>
      <c r="F12" s="243"/>
      <c r="G12" s="243"/>
      <c r="H12" s="243"/>
      <c r="I12" s="9" t="s">
        <v>370</v>
      </c>
    </row>
    <row r="13" spans="1:9" s="2" customFormat="1" ht="41.25" customHeight="1">
      <c r="A13" s="86" t="s">
        <v>469</v>
      </c>
      <c r="B13" s="87"/>
      <c r="C13" s="365" t="s">
        <v>257</v>
      </c>
      <c r="D13" s="365"/>
      <c r="E13" s="147"/>
      <c r="F13" s="88"/>
      <c r="G13" s="424" t="s">
        <v>506</v>
      </c>
      <c r="H13" s="424"/>
      <c r="I13" s="424"/>
    </row>
    <row r="14" spans="1:9" s="1" customFormat="1" ht="18.75">
      <c r="A14" s="105" t="s">
        <v>233</v>
      </c>
      <c r="B14" s="106"/>
      <c r="C14" s="397" t="s">
        <v>70</v>
      </c>
      <c r="D14" s="397"/>
      <c r="E14" s="268"/>
      <c r="F14" s="106"/>
      <c r="G14" s="401" t="s">
        <v>87</v>
      </c>
      <c r="H14" s="401"/>
      <c r="I14" s="401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opLeftCell="A3" zoomScale="115" zoomScaleNormal="115" zoomScaleSheetLayoutView="75" workbookViewId="0">
      <selection activeCell="B11" sqref="A11:O82"/>
    </sheetView>
  </sheetViews>
  <sheetFormatPr defaultRowHeight="18.75" outlineLevelRow="1"/>
  <cols>
    <col min="1" max="1" width="43.42578125" style="1" customWidth="1"/>
    <col min="2" max="2" width="10.140625" style="16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91" t="s">
        <v>172</v>
      </c>
      <c r="O1" s="491"/>
    </row>
    <row r="2" spans="1:15" hidden="1" outlineLevel="1">
      <c r="N2" s="491" t="s">
        <v>185</v>
      </c>
      <c r="O2" s="491"/>
    </row>
    <row r="3" spans="1:15" ht="24.75" customHeight="1" collapsed="1">
      <c r="A3" s="492" t="s">
        <v>94</v>
      </c>
      <c r="B3" s="492"/>
      <c r="C3" s="492"/>
      <c r="D3" s="492"/>
      <c r="E3" s="492"/>
      <c r="F3" s="492"/>
      <c r="G3" s="492"/>
      <c r="H3" s="492"/>
      <c r="I3" s="492"/>
      <c r="J3" s="492"/>
      <c r="K3" s="492"/>
      <c r="L3" s="492"/>
      <c r="M3" s="492"/>
      <c r="N3" s="492"/>
      <c r="O3" s="492"/>
    </row>
    <row r="4" spans="1:15" ht="23.25" customHeight="1">
      <c r="A4" s="492" t="s">
        <v>534</v>
      </c>
      <c r="B4" s="492"/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492"/>
      <c r="N4" s="492"/>
      <c r="O4" s="492"/>
    </row>
    <row r="5" spans="1:15" ht="14.25" customHeight="1">
      <c r="A5" s="386" t="s">
        <v>505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</row>
    <row r="6" spans="1:15" ht="15" customHeight="1">
      <c r="A6" s="493" t="s">
        <v>103</v>
      </c>
      <c r="B6" s="493"/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3"/>
      <c r="N6" s="493"/>
      <c r="O6" s="493"/>
    </row>
    <row r="7" spans="1:15" ht="21" customHeight="1">
      <c r="A7" s="446" t="s">
        <v>79</v>
      </c>
      <c r="B7" s="446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94" t="s">
        <v>231</v>
      </c>
      <c r="B9" s="494"/>
      <c r="C9" s="494"/>
      <c r="D9" s="494"/>
      <c r="E9" s="494"/>
      <c r="F9" s="494"/>
      <c r="G9" s="494"/>
      <c r="H9" s="494"/>
      <c r="I9" s="494"/>
      <c r="J9" s="494"/>
      <c r="K9" s="494"/>
      <c r="L9" s="494"/>
      <c r="M9" s="494"/>
      <c r="N9" s="494"/>
      <c r="O9" s="494"/>
    </row>
    <row r="10" spans="1:15" ht="4.5" customHeight="1">
      <c r="B10" s="1"/>
    </row>
    <row r="11" spans="1:15" s="2" customFormat="1" ht="46.5" customHeight="1">
      <c r="A11" s="340" t="s">
        <v>203</v>
      </c>
      <c r="B11" s="378" t="s">
        <v>536</v>
      </c>
      <c r="C11" s="378"/>
      <c r="D11" s="378" t="s">
        <v>535</v>
      </c>
      <c r="E11" s="378"/>
      <c r="F11" s="378" t="s">
        <v>520</v>
      </c>
      <c r="G11" s="378"/>
      <c r="H11" s="378" t="s">
        <v>539</v>
      </c>
      <c r="I11" s="378"/>
      <c r="J11" s="378" t="s">
        <v>540</v>
      </c>
      <c r="K11" s="378"/>
      <c r="L11" s="378" t="s">
        <v>208</v>
      </c>
      <c r="M11" s="378"/>
      <c r="N11" s="378" t="s">
        <v>209</v>
      </c>
      <c r="O11" s="378"/>
    </row>
    <row r="12" spans="1:15" s="2" customFormat="1" ht="12.75" customHeight="1">
      <c r="A12" s="339">
        <v>1</v>
      </c>
      <c r="B12" s="462">
        <v>2</v>
      </c>
      <c r="C12" s="463"/>
      <c r="D12" s="462">
        <v>3</v>
      </c>
      <c r="E12" s="463"/>
      <c r="F12" s="462">
        <v>4</v>
      </c>
      <c r="G12" s="463"/>
      <c r="H12" s="462">
        <v>5</v>
      </c>
      <c r="I12" s="463"/>
      <c r="J12" s="462">
        <v>6</v>
      </c>
      <c r="K12" s="463"/>
      <c r="L12" s="462">
        <v>7</v>
      </c>
      <c r="M12" s="463"/>
      <c r="N12" s="376">
        <v>8</v>
      </c>
      <c r="O12" s="376"/>
    </row>
    <row r="13" spans="1:15" s="2" customFormat="1" ht="38.25" customHeight="1">
      <c r="A13" s="344" t="s">
        <v>104</v>
      </c>
      <c r="B13" s="456">
        <v>10</v>
      </c>
      <c r="C13" s="456"/>
      <c r="D13" s="456">
        <v>9</v>
      </c>
      <c r="E13" s="456"/>
      <c r="F13" s="456">
        <v>10</v>
      </c>
      <c r="G13" s="456"/>
      <c r="H13" s="456">
        <v>10</v>
      </c>
      <c r="I13" s="456"/>
      <c r="J13" s="456">
        <v>9</v>
      </c>
      <c r="K13" s="456"/>
      <c r="L13" s="431">
        <f>J13-H13</f>
        <v>-1</v>
      </c>
      <c r="M13" s="431"/>
      <c r="N13" s="430">
        <f>J13/H13*100</f>
        <v>90</v>
      </c>
      <c r="O13" s="430"/>
    </row>
    <row r="14" spans="1:15" s="2" customFormat="1" ht="24" customHeight="1">
      <c r="A14" s="351" t="s">
        <v>211</v>
      </c>
      <c r="B14" s="456">
        <v>1</v>
      </c>
      <c r="C14" s="456"/>
      <c r="D14" s="456">
        <v>1</v>
      </c>
      <c r="E14" s="456"/>
      <c r="F14" s="456">
        <v>1</v>
      </c>
      <c r="G14" s="456"/>
      <c r="H14" s="456">
        <v>1</v>
      </c>
      <c r="I14" s="456"/>
      <c r="J14" s="456">
        <v>1</v>
      </c>
      <c r="K14" s="456"/>
      <c r="L14" s="431">
        <f t="shared" ref="L14:L32" si="0">J14-H14</f>
        <v>0</v>
      </c>
      <c r="M14" s="431"/>
      <c r="N14" s="430">
        <f t="shared" ref="N14:N32" si="1">J14/H14*100</f>
        <v>100</v>
      </c>
      <c r="O14" s="430"/>
    </row>
    <row r="15" spans="1:15" s="2" customFormat="1" ht="33.75" customHeight="1">
      <c r="A15" s="351" t="s">
        <v>210</v>
      </c>
      <c r="B15" s="456">
        <v>1</v>
      </c>
      <c r="C15" s="456"/>
      <c r="D15" s="456">
        <v>1</v>
      </c>
      <c r="E15" s="456"/>
      <c r="F15" s="464">
        <v>1</v>
      </c>
      <c r="G15" s="465"/>
      <c r="H15" s="464">
        <v>1</v>
      </c>
      <c r="I15" s="465"/>
      <c r="J15" s="456">
        <v>1</v>
      </c>
      <c r="K15" s="456"/>
      <c r="L15" s="431">
        <f t="shared" si="0"/>
        <v>0</v>
      </c>
      <c r="M15" s="431"/>
      <c r="N15" s="430">
        <f t="shared" si="1"/>
        <v>100</v>
      </c>
      <c r="O15" s="430"/>
    </row>
    <row r="16" spans="1:15" s="2" customFormat="1" ht="27" customHeight="1">
      <c r="A16" s="351" t="s">
        <v>212</v>
      </c>
      <c r="B16" s="456">
        <v>8</v>
      </c>
      <c r="C16" s="456"/>
      <c r="D16" s="456">
        <v>7</v>
      </c>
      <c r="E16" s="456"/>
      <c r="F16" s="456">
        <v>8</v>
      </c>
      <c r="G16" s="456"/>
      <c r="H16" s="456">
        <v>8</v>
      </c>
      <c r="I16" s="456"/>
      <c r="J16" s="456">
        <v>7</v>
      </c>
      <c r="K16" s="456"/>
      <c r="L16" s="431">
        <f t="shared" si="0"/>
        <v>-1</v>
      </c>
      <c r="M16" s="431"/>
      <c r="N16" s="430">
        <f t="shared" si="1"/>
        <v>87.5</v>
      </c>
      <c r="O16" s="430"/>
    </row>
    <row r="17" spans="1:15" s="2" customFormat="1" ht="35.25" customHeight="1">
      <c r="A17" s="344" t="s">
        <v>238</v>
      </c>
      <c r="B17" s="461">
        <v>345</v>
      </c>
      <c r="C17" s="461"/>
      <c r="D17" s="457">
        <v>309</v>
      </c>
      <c r="E17" s="458"/>
      <c r="F17" s="460">
        <v>1540</v>
      </c>
      <c r="G17" s="460"/>
      <c r="H17" s="457">
        <v>385</v>
      </c>
      <c r="I17" s="458"/>
      <c r="J17" s="457">
        <v>289</v>
      </c>
      <c r="K17" s="458"/>
      <c r="L17" s="431">
        <f t="shared" si="0"/>
        <v>-96</v>
      </c>
      <c r="M17" s="431"/>
      <c r="N17" s="430">
        <f t="shared" si="1"/>
        <v>75.064935064935071</v>
      </c>
      <c r="O17" s="430"/>
    </row>
    <row r="18" spans="1:15" s="2" customFormat="1" ht="23.25" customHeight="1">
      <c r="A18" s="351" t="s">
        <v>211</v>
      </c>
      <c r="B18" s="457">
        <v>52.25</v>
      </c>
      <c r="C18" s="458"/>
      <c r="D18" s="460">
        <v>49.5</v>
      </c>
      <c r="E18" s="460"/>
      <c r="F18" s="460">
        <v>217</v>
      </c>
      <c r="G18" s="460"/>
      <c r="H18" s="457">
        <v>54.2</v>
      </c>
      <c r="I18" s="458"/>
      <c r="J18" s="460">
        <v>49.5</v>
      </c>
      <c r="K18" s="460"/>
      <c r="L18" s="431">
        <f t="shared" si="0"/>
        <v>-4.7000000000000028</v>
      </c>
      <c r="M18" s="431"/>
      <c r="N18" s="430">
        <f t="shared" si="1"/>
        <v>91.328413284132836</v>
      </c>
      <c r="O18" s="430"/>
    </row>
    <row r="19" spans="1:15" s="2" customFormat="1" ht="33.75" customHeight="1">
      <c r="A19" s="351" t="s">
        <v>210</v>
      </c>
      <c r="B19" s="460">
        <v>39</v>
      </c>
      <c r="C19" s="460"/>
      <c r="D19" s="460">
        <v>40.799999999999997</v>
      </c>
      <c r="E19" s="460"/>
      <c r="F19" s="460">
        <v>180</v>
      </c>
      <c r="G19" s="460"/>
      <c r="H19" s="460">
        <v>45</v>
      </c>
      <c r="I19" s="460"/>
      <c r="J19" s="460">
        <v>40</v>
      </c>
      <c r="K19" s="460"/>
      <c r="L19" s="431">
        <f t="shared" si="0"/>
        <v>-5</v>
      </c>
      <c r="M19" s="431"/>
      <c r="N19" s="430">
        <f t="shared" si="1"/>
        <v>88.888888888888886</v>
      </c>
      <c r="O19" s="430"/>
    </row>
    <row r="20" spans="1:15" s="2" customFormat="1" ht="24" customHeight="1">
      <c r="A20" s="351" t="s">
        <v>212</v>
      </c>
      <c r="B20" s="460">
        <v>253.75</v>
      </c>
      <c r="C20" s="460"/>
      <c r="D20" s="460">
        <v>218.7</v>
      </c>
      <c r="E20" s="460"/>
      <c r="F20" s="460">
        <v>1143</v>
      </c>
      <c r="G20" s="460"/>
      <c r="H20" s="460">
        <v>285.75</v>
      </c>
      <c r="I20" s="460"/>
      <c r="J20" s="460">
        <v>199.5</v>
      </c>
      <c r="K20" s="460"/>
      <c r="L20" s="431">
        <f t="shared" si="0"/>
        <v>-86.25</v>
      </c>
      <c r="M20" s="431"/>
      <c r="N20" s="430">
        <f t="shared" si="1"/>
        <v>69.816272965879264</v>
      </c>
      <c r="O20" s="430"/>
    </row>
    <row r="21" spans="1:15" s="2" customFormat="1" ht="36.75" customHeight="1">
      <c r="A21" s="344" t="s">
        <v>239</v>
      </c>
      <c r="B21" s="457">
        <v>345</v>
      </c>
      <c r="C21" s="458"/>
      <c r="D21" s="457">
        <v>309</v>
      </c>
      <c r="E21" s="458"/>
      <c r="F21" s="460">
        <v>1540</v>
      </c>
      <c r="G21" s="460"/>
      <c r="H21" s="457">
        <v>385</v>
      </c>
      <c r="I21" s="458"/>
      <c r="J21" s="457">
        <v>289</v>
      </c>
      <c r="K21" s="458"/>
      <c r="L21" s="431">
        <f t="shared" si="0"/>
        <v>-96</v>
      </c>
      <c r="M21" s="431"/>
      <c r="N21" s="430">
        <f t="shared" si="1"/>
        <v>75.064935064935071</v>
      </c>
      <c r="O21" s="430"/>
    </row>
    <row r="22" spans="1:15" s="2" customFormat="1" ht="26.25" customHeight="1">
      <c r="A22" s="351" t="s">
        <v>211</v>
      </c>
      <c r="B22" s="457">
        <v>52.25</v>
      </c>
      <c r="C22" s="458"/>
      <c r="D22" s="460">
        <v>49.5</v>
      </c>
      <c r="E22" s="460"/>
      <c r="F22" s="460">
        <v>217</v>
      </c>
      <c r="G22" s="460"/>
      <c r="H22" s="457">
        <v>54.2</v>
      </c>
      <c r="I22" s="458"/>
      <c r="J22" s="460">
        <v>49.5</v>
      </c>
      <c r="K22" s="460"/>
      <c r="L22" s="431">
        <f t="shared" si="0"/>
        <v>-4.7000000000000028</v>
      </c>
      <c r="M22" s="431"/>
      <c r="N22" s="430">
        <f t="shared" si="1"/>
        <v>91.328413284132836</v>
      </c>
      <c r="O22" s="430"/>
    </row>
    <row r="23" spans="1:15" s="2" customFormat="1" ht="36" customHeight="1">
      <c r="A23" s="351" t="s">
        <v>210</v>
      </c>
      <c r="B23" s="460">
        <v>39</v>
      </c>
      <c r="C23" s="460"/>
      <c r="D23" s="460">
        <v>40.799999999999997</v>
      </c>
      <c r="E23" s="460"/>
      <c r="F23" s="460">
        <v>180</v>
      </c>
      <c r="G23" s="460"/>
      <c r="H23" s="460">
        <v>45</v>
      </c>
      <c r="I23" s="460"/>
      <c r="J23" s="460">
        <v>40</v>
      </c>
      <c r="K23" s="460"/>
      <c r="L23" s="431">
        <f t="shared" si="0"/>
        <v>-5</v>
      </c>
      <c r="M23" s="431"/>
      <c r="N23" s="430">
        <f t="shared" si="1"/>
        <v>88.888888888888886</v>
      </c>
      <c r="O23" s="430"/>
    </row>
    <row r="24" spans="1:15" s="2" customFormat="1" ht="24" customHeight="1">
      <c r="A24" s="351" t="s">
        <v>212</v>
      </c>
      <c r="B24" s="460">
        <v>253.75</v>
      </c>
      <c r="C24" s="460"/>
      <c r="D24" s="460">
        <v>218.7</v>
      </c>
      <c r="E24" s="460"/>
      <c r="F24" s="460">
        <v>1143</v>
      </c>
      <c r="G24" s="460"/>
      <c r="H24" s="460">
        <v>285.75</v>
      </c>
      <c r="I24" s="460"/>
      <c r="J24" s="460">
        <v>199.5</v>
      </c>
      <c r="K24" s="460"/>
      <c r="L24" s="431">
        <f t="shared" si="0"/>
        <v>-86.25</v>
      </c>
      <c r="M24" s="431"/>
      <c r="N24" s="430">
        <f t="shared" si="1"/>
        <v>69.816272965879264</v>
      </c>
      <c r="O24" s="430"/>
    </row>
    <row r="25" spans="1:15" s="2" customFormat="1" ht="34.5" customHeight="1">
      <c r="A25" s="344" t="s">
        <v>213</v>
      </c>
      <c r="B25" s="461">
        <v>11500</v>
      </c>
      <c r="C25" s="461"/>
      <c r="D25" s="460">
        <v>11444</v>
      </c>
      <c r="E25" s="460"/>
      <c r="F25" s="459" t="s">
        <v>522</v>
      </c>
      <c r="G25" s="459"/>
      <c r="H25" s="461">
        <v>12833.3</v>
      </c>
      <c r="I25" s="461"/>
      <c r="J25" s="461">
        <v>10703</v>
      </c>
      <c r="K25" s="461"/>
      <c r="L25" s="431">
        <f t="shared" si="0"/>
        <v>-2130.2999999999993</v>
      </c>
      <c r="M25" s="431"/>
      <c r="N25" s="430">
        <f t="shared" si="1"/>
        <v>83.400216623939286</v>
      </c>
      <c r="O25" s="430"/>
    </row>
    <row r="26" spans="1:15" s="2" customFormat="1" ht="24" customHeight="1">
      <c r="A26" s="351" t="s">
        <v>211</v>
      </c>
      <c r="B26" s="459" t="s">
        <v>541</v>
      </c>
      <c r="C26" s="459"/>
      <c r="D26" s="461">
        <v>16500</v>
      </c>
      <c r="E26" s="461"/>
      <c r="F26" s="459" t="s">
        <v>523</v>
      </c>
      <c r="G26" s="459"/>
      <c r="H26" s="459" t="s">
        <v>523</v>
      </c>
      <c r="I26" s="459"/>
      <c r="J26" s="461">
        <v>16500</v>
      </c>
      <c r="K26" s="461"/>
      <c r="L26" s="431">
        <f t="shared" si="0"/>
        <v>-1583.2999999999993</v>
      </c>
      <c r="M26" s="431"/>
      <c r="N26" s="430">
        <f t="shared" si="1"/>
        <v>91.244407823793225</v>
      </c>
      <c r="O26" s="430"/>
    </row>
    <row r="27" spans="1:15" s="2" customFormat="1" ht="36" customHeight="1">
      <c r="A27" s="351" t="s">
        <v>210</v>
      </c>
      <c r="B27" s="448">
        <v>13000</v>
      </c>
      <c r="C27" s="448"/>
      <c r="D27" s="461">
        <v>13600</v>
      </c>
      <c r="E27" s="461"/>
      <c r="F27" s="448">
        <v>15000</v>
      </c>
      <c r="G27" s="448"/>
      <c r="H27" s="448">
        <v>15000</v>
      </c>
      <c r="I27" s="448"/>
      <c r="J27" s="461">
        <v>13333</v>
      </c>
      <c r="K27" s="461"/>
      <c r="L27" s="431">
        <f t="shared" si="0"/>
        <v>-1667</v>
      </c>
      <c r="M27" s="431"/>
      <c r="N27" s="430">
        <f t="shared" si="1"/>
        <v>88.88666666666667</v>
      </c>
      <c r="O27" s="430"/>
    </row>
    <row r="28" spans="1:15" s="2" customFormat="1" ht="25.5" customHeight="1">
      <c r="A28" s="351" t="s">
        <v>212</v>
      </c>
      <c r="B28" s="461">
        <v>10575</v>
      </c>
      <c r="C28" s="461"/>
      <c r="D28" s="437">
        <v>10414</v>
      </c>
      <c r="E28" s="438"/>
      <c r="F28" s="448">
        <v>11906.3</v>
      </c>
      <c r="G28" s="448"/>
      <c r="H28" s="448">
        <v>11906.3</v>
      </c>
      <c r="I28" s="448"/>
      <c r="J28" s="437">
        <v>9500</v>
      </c>
      <c r="K28" s="438"/>
      <c r="L28" s="431">
        <f t="shared" si="0"/>
        <v>-2406.2999999999993</v>
      </c>
      <c r="M28" s="431"/>
      <c r="N28" s="430">
        <f t="shared" si="1"/>
        <v>79.7896911719006</v>
      </c>
      <c r="O28" s="430"/>
    </row>
    <row r="29" spans="1:15" s="2" customFormat="1" ht="36.75" customHeight="1">
      <c r="A29" s="344" t="s">
        <v>214</v>
      </c>
      <c r="B29" s="461">
        <v>11500</v>
      </c>
      <c r="C29" s="461"/>
      <c r="D29" s="460">
        <v>11444</v>
      </c>
      <c r="E29" s="460"/>
      <c r="F29" s="459" t="s">
        <v>522</v>
      </c>
      <c r="G29" s="459"/>
      <c r="H29" s="461">
        <v>12833.3</v>
      </c>
      <c r="I29" s="461"/>
      <c r="J29" s="461">
        <v>10703</v>
      </c>
      <c r="K29" s="461"/>
      <c r="L29" s="431">
        <f t="shared" si="0"/>
        <v>-2130.2999999999993</v>
      </c>
      <c r="M29" s="431"/>
      <c r="N29" s="430">
        <f t="shared" si="1"/>
        <v>83.400216623939286</v>
      </c>
      <c r="O29" s="430"/>
    </row>
    <row r="30" spans="1:15" s="2" customFormat="1" ht="24.75" customHeight="1">
      <c r="A30" s="351" t="s">
        <v>211</v>
      </c>
      <c r="B30" s="459" t="s">
        <v>541</v>
      </c>
      <c r="C30" s="459"/>
      <c r="D30" s="461">
        <v>16500</v>
      </c>
      <c r="E30" s="461"/>
      <c r="F30" s="459" t="s">
        <v>523</v>
      </c>
      <c r="G30" s="459"/>
      <c r="H30" s="459" t="s">
        <v>523</v>
      </c>
      <c r="I30" s="459"/>
      <c r="J30" s="461">
        <v>16500</v>
      </c>
      <c r="K30" s="461"/>
      <c r="L30" s="431">
        <f t="shared" si="0"/>
        <v>-1583.2999999999993</v>
      </c>
      <c r="M30" s="431"/>
      <c r="N30" s="430">
        <f t="shared" si="1"/>
        <v>91.244407823793225</v>
      </c>
      <c r="O30" s="430"/>
    </row>
    <row r="31" spans="1:15" s="2" customFormat="1" ht="34.5" customHeight="1">
      <c r="A31" s="351" t="s">
        <v>210</v>
      </c>
      <c r="B31" s="448">
        <v>13000</v>
      </c>
      <c r="C31" s="448"/>
      <c r="D31" s="461">
        <v>13600</v>
      </c>
      <c r="E31" s="461"/>
      <c r="F31" s="448">
        <v>15000</v>
      </c>
      <c r="G31" s="448"/>
      <c r="H31" s="448">
        <v>15000</v>
      </c>
      <c r="I31" s="448"/>
      <c r="J31" s="461">
        <v>13333</v>
      </c>
      <c r="K31" s="461"/>
      <c r="L31" s="431">
        <f t="shared" si="0"/>
        <v>-1667</v>
      </c>
      <c r="M31" s="431"/>
      <c r="N31" s="430">
        <f t="shared" si="1"/>
        <v>88.88666666666667</v>
      </c>
      <c r="O31" s="430"/>
    </row>
    <row r="32" spans="1:15" s="2" customFormat="1" ht="24" customHeight="1">
      <c r="A32" s="351" t="s">
        <v>212</v>
      </c>
      <c r="B32" s="461">
        <v>10575</v>
      </c>
      <c r="C32" s="461"/>
      <c r="D32" s="437">
        <v>10414</v>
      </c>
      <c r="E32" s="438"/>
      <c r="F32" s="448">
        <v>11906.3</v>
      </c>
      <c r="G32" s="448"/>
      <c r="H32" s="448">
        <v>11906.3</v>
      </c>
      <c r="I32" s="448"/>
      <c r="J32" s="437">
        <v>9500</v>
      </c>
      <c r="K32" s="438"/>
      <c r="L32" s="431">
        <f t="shared" si="0"/>
        <v>-2406.2999999999993</v>
      </c>
      <c r="M32" s="431"/>
      <c r="N32" s="430">
        <f t="shared" si="1"/>
        <v>79.7896911719006</v>
      </c>
      <c r="O32" s="430"/>
    </row>
    <row r="33" spans="1:15" s="2" customFormat="1" ht="4.5" customHeight="1">
      <c r="A33" s="342"/>
      <c r="B33" s="342"/>
      <c r="C33" s="342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70"/>
      <c r="O33" s="70"/>
    </row>
    <row r="34" spans="1:15" ht="22.5" customHeight="1">
      <c r="A34" s="479" t="s">
        <v>252</v>
      </c>
      <c r="B34" s="479"/>
      <c r="C34" s="479"/>
      <c r="D34" s="479"/>
      <c r="E34" s="479"/>
      <c r="F34" s="479"/>
      <c r="G34" s="479"/>
      <c r="H34" s="479"/>
      <c r="I34" s="479"/>
      <c r="J34" s="479"/>
      <c r="K34" s="479"/>
      <c r="L34" s="479"/>
      <c r="M34" s="479"/>
      <c r="N34" s="479"/>
      <c r="O34" s="479"/>
    </row>
    <row r="35" spans="1:15" ht="3" hidden="1" customHeight="1">
      <c r="A35" s="19"/>
      <c r="B35" s="19"/>
      <c r="C35" s="19"/>
      <c r="D35" s="19"/>
      <c r="E35" s="19"/>
      <c r="F35" s="19"/>
      <c r="G35" s="19"/>
      <c r="H35" s="19"/>
      <c r="I35" s="19"/>
      <c r="J35" s="350"/>
      <c r="K35" s="350"/>
      <c r="L35" s="350"/>
      <c r="M35" s="350"/>
      <c r="N35" s="350"/>
      <c r="O35" s="350"/>
    </row>
    <row r="36" spans="1:15" ht="20.100000000000001" hidden="1" customHeight="1" outlineLevel="1">
      <c r="A36" s="72"/>
      <c r="B36" s="359"/>
      <c r="C36" s="359"/>
      <c r="D36" s="359"/>
      <c r="E36" s="359"/>
      <c r="F36" s="74"/>
      <c r="G36" s="74"/>
      <c r="H36" s="74"/>
      <c r="I36" s="74"/>
      <c r="J36" s="74"/>
      <c r="K36" s="74"/>
      <c r="L36" s="74"/>
      <c r="M36" s="450" t="s">
        <v>172</v>
      </c>
      <c r="N36" s="450"/>
      <c r="O36" s="450"/>
    </row>
    <row r="37" spans="1:15" ht="20.100000000000001" hidden="1" customHeight="1" outlineLevel="1">
      <c r="A37" s="72"/>
      <c r="B37" s="359"/>
      <c r="C37" s="359"/>
      <c r="D37" s="359"/>
      <c r="E37" s="359"/>
      <c r="F37" s="74"/>
      <c r="G37" s="74"/>
      <c r="H37" s="74"/>
      <c r="I37" s="74"/>
      <c r="J37" s="74"/>
      <c r="K37" s="74"/>
      <c r="L37" s="74"/>
      <c r="M37" s="451" t="s">
        <v>207</v>
      </c>
      <c r="N37" s="451"/>
      <c r="O37" s="451"/>
    </row>
    <row r="38" spans="1:15" ht="22.5" customHeight="1" collapsed="1">
      <c r="A38" s="446" t="s">
        <v>278</v>
      </c>
      <c r="B38" s="446"/>
      <c r="C38" s="446"/>
      <c r="D38" s="446"/>
      <c r="E38" s="446"/>
      <c r="F38" s="446"/>
      <c r="G38" s="446"/>
      <c r="H38" s="446"/>
      <c r="I38" s="446"/>
      <c r="J38" s="446"/>
      <c r="K38" s="350"/>
      <c r="L38" s="350"/>
      <c r="M38" s="350"/>
      <c r="N38" s="350"/>
      <c r="O38" s="350"/>
    </row>
    <row r="39" spans="1:15" ht="6" customHeight="1">
      <c r="A39" s="15"/>
      <c r="C39" s="350"/>
      <c r="D39" s="350"/>
      <c r="E39" s="350"/>
      <c r="F39" s="350"/>
      <c r="G39" s="350"/>
      <c r="H39" s="350"/>
      <c r="I39" s="350"/>
      <c r="J39" s="350"/>
      <c r="K39" s="350"/>
      <c r="L39" s="350"/>
      <c r="M39" s="350"/>
      <c r="N39" s="350"/>
      <c r="O39" s="350"/>
    </row>
    <row r="40" spans="1:15" ht="20.25" customHeight="1">
      <c r="A40" s="475" t="s">
        <v>203</v>
      </c>
      <c r="B40" s="476"/>
      <c r="C40" s="399"/>
      <c r="D40" s="452" t="s">
        <v>537</v>
      </c>
      <c r="E40" s="452"/>
      <c r="F40" s="452"/>
      <c r="G40" s="452" t="s">
        <v>538</v>
      </c>
      <c r="H40" s="452"/>
      <c r="I40" s="452"/>
      <c r="J40" s="452" t="s">
        <v>208</v>
      </c>
      <c r="K40" s="452"/>
      <c r="L40" s="452"/>
      <c r="M40" s="453" t="s">
        <v>209</v>
      </c>
      <c r="N40" s="454"/>
      <c r="O40" s="455"/>
    </row>
    <row r="41" spans="1:15" ht="149.25" customHeight="1">
      <c r="A41" s="477"/>
      <c r="B41" s="478"/>
      <c r="C41" s="400"/>
      <c r="D41" s="356" t="s">
        <v>226</v>
      </c>
      <c r="E41" s="356" t="s">
        <v>225</v>
      </c>
      <c r="F41" s="356" t="s">
        <v>227</v>
      </c>
      <c r="G41" s="356" t="s">
        <v>226</v>
      </c>
      <c r="H41" s="356" t="s">
        <v>225</v>
      </c>
      <c r="I41" s="356" t="s">
        <v>227</v>
      </c>
      <c r="J41" s="356" t="s">
        <v>226</v>
      </c>
      <c r="K41" s="356" t="s">
        <v>225</v>
      </c>
      <c r="L41" s="356" t="s">
        <v>227</v>
      </c>
      <c r="M41" s="356" t="s">
        <v>347</v>
      </c>
      <c r="N41" s="204" t="s">
        <v>255</v>
      </c>
      <c r="O41" s="356" t="s">
        <v>346</v>
      </c>
    </row>
    <row r="42" spans="1:15" ht="13.5" customHeight="1">
      <c r="A42" s="462">
        <v>1</v>
      </c>
      <c r="B42" s="485"/>
      <c r="C42" s="463"/>
      <c r="D42" s="339">
        <v>4</v>
      </c>
      <c r="E42" s="339">
        <v>5</v>
      </c>
      <c r="F42" s="339">
        <v>6</v>
      </c>
      <c r="G42" s="339">
        <v>7</v>
      </c>
      <c r="H42" s="353">
        <v>8</v>
      </c>
      <c r="I42" s="353">
        <v>9</v>
      </c>
      <c r="J42" s="353">
        <v>10</v>
      </c>
      <c r="K42" s="353">
        <v>11</v>
      </c>
      <c r="L42" s="353">
        <v>12</v>
      </c>
      <c r="M42" s="353">
        <v>13</v>
      </c>
      <c r="N42" s="353">
        <v>14</v>
      </c>
      <c r="O42" s="353">
        <v>15</v>
      </c>
    </row>
    <row r="43" spans="1:15" ht="20.100000000000001" customHeight="1">
      <c r="A43" s="443" t="s">
        <v>498</v>
      </c>
      <c r="B43" s="444"/>
      <c r="C43" s="445"/>
      <c r="D43" s="358"/>
      <c r="E43" s="358"/>
      <c r="F43" s="306">
        <v>4070</v>
      </c>
      <c r="G43" s="358"/>
      <c r="H43" s="358"/>
      <c r="I43" s="306">
        <v>3704</v>
      </c>
      <c r="J43" s="358"/>
      <c r="K43" s="358"/>
      <c r="L43" s="352">
        <f>I43-F43</f>
        <v>-366</v>
      </c>
      <c r="M43" s="193"/>
      <c r="N43" s="193"/>
      <c r="O43" s="80">
        <f>I43/F43*100</f>
        <v>91.007371007371006</v>
      </c>
    </row>
    <row r="44" spans="1:15" ht="20.100000000000001" customHeight="1">
      <c r="A44" s="443"/>
      <c r="B44" s="444"/>
      <c r="C44" s="445"/>
      <c r="D44" s="358"/>
      <c r="E44" s="358"/>
      <c r="F44" s="306"/>
      <c r="G44" s="358"/>
      <c r="H44" s="358"/>
      <c r="I44" s="306"/>
      <c r="J44" s="358"/>
      <c r="K44" s="358"/>
      <c r="L44" s="352">
        <f>I44-F44</f>
        <v>0</v>
      </c>
      <c r="M44" s="193"/>
      <c r="N44" s="193"/>
      <c r="O44" s="80"/>
    </row>
    <row r="45" spans="1:15" ht="20.100000000000001" customHeight="1">
      <c r="A45" s="486"/>
      <c r="B45" s="383"/>
      <c r="C45" s="393"/>
      <c r="D45" s="358"/>
      <c r="E45" s="358"/>
      <c r="F45" s="306"/>
      <c r="G45" s="358"/>
      <c r="H45" s="358"/>
      <c r="I45" s="306"/>
      <c r="J45" s="358"/>
      <c r="K45" s="358"/>
      <c r="L45" s="352">
        <f>I45-F45</f>
        <v>0</v>
      </c>
      <c r="M45" s="193"/>
      <c r="N45" s="193"/>
      <c r="O45" s="80"/>
    </row>
    <row r="46" spans="1:15" ht="20.100000000000001" customHeight="1">
      <c r="A46" s="486"/>
      <c r="B46" s="383"/>
      <c r="C46" s="393"/>
      <c r="D46" s="358"/>
      <c r="E46" s="358"/>
      <c r="F46" s="306"/>
      <c r="G46" s="358"/>
      <c r="H46" s="358"/>
      <c r="I46" s="306"/>
      <c r="J46" s="358"/>
      <c r="K46" s="358"/>
      <c r="L46" s="352">
        <f>I46-F46</f>
        <v>0</v>
      </c>
      <c r="M46" s="193"/>
      <c r="N46" s="193"/>
      <c r="O46" s="80"/>
    </row>
    <row r="47" spans="1:15" ht="20.100000000000001" customHeight="1">
      <c r="A47" s="482" t="s">
        <v>51</v>
      </c>
      <c r="B47" s="483"/>
      <c r="C47" s="484"/>
      <c r="D47" s="358"/>
      <c r="E47" s="358"/>
      <c r="F47" s="352">
        <f>SUM(F43:F46)</f>
        <v>4070</v>
      </c>
      <c r="G47" s="358"/>
      <c r="H47" s="358"/>
      <c r="I47" s="352">
        <f>SUM(I43:I46)</f>
        <v>3704</v>
      </c>
      <c r="J47" s="358"/>
      <c r="K47" s="358"/>
      <c r="L47" s="352">
        <f>I47-F47</f>
        <v>-366</v>
      </c>
      <c r="M47" s="193"/>
      <c r="N47" s="193"/>
      <c r="O47" s="80"/>
    </row>
    <row r="48" spans="1:15" ht="9" customHeight="1">
      <c r="A48" s="17"/>
      <c r="B48" s="18"/>
      <c r="C48" s="18"/>
      <c r="D48" s="18"/>
      <c r="E48" s="18"/>
      <c r="F48" s="338"/>
      <c r="G48" s="338"/>
      <c r="H48" s="338"/>
      <c r="I48" s="349"/>
      <c r="J48" s="349"/>
      <c r="K48" s="349"/>
      <c r="L48" s="349"/>
      <c r="M48" s="349"/>
      <c r="N48" s="349"/>
      <c r="O48" s="349"/>
    </row>
    <row r="49" spans="1:15" ht="20.25" customHeight="1">
      <c r="A49" s="446" t="s">
        <v>279</v>
      </c>
      <c r="B49" s="446"/>
      <c r="C49" s="446"/>
      <c r="D49" s="446"/>
      <c r="E49" s="446"/>
      <c r="F49" s="446"/>
      <c r="G49" s="446"/>
      <c r="H49" s="446"/>
      <c r="I49" s="446"/>
      <c r="J49" s="446"/>
      <c r="K49" s="446"/>
      <c r="L49" s="446"/>
      <c r="M49" s="446"/>
      <c r="N49" s="446"/>
      <c r="O49" s="446"/>
    </row>
    <row r="50" spans="1:15" ht="9" customHeight="1">
      <c r="A50" s="15"/>
      <c r="C50" s="350"/>
      <c r="D50" s="350"/>
      <c r="E50" s="350"/>
      <c r="F50" s="350"/>
      <c r="G50" s="350"/>
      <c r="H50" s="350"/>
      <c r="I50" s="350"/>
      <c r="J50" s="350"/>
      <c r="K50" s="350"/>
      <c r="L50" s="350"/>
      <c r="M50" s="350"/>
      <c r="N50" s="350"/>
      <c r="O50" s="350"/>
    </row>
    <row r="51" spans="1:15" ht="75" customHeight="1">
      <c r="A51" s="340" t="s">
        <v>95</v>
      </c>
      <c r="B51" s="378" t="s">
        <v>67</v>
      </c>
      <c r="C51" s="378"/>
      <c r="D51" s="378" t="s">
        <v>62</v>
      </c>
      <c r="E51" s="378"/>
      <c r="F51" s="378" t="s">
        <v>63</v>
      </c>
      <c r="G51" s="378"/>
      <c r="H51" s="378" t="s">
        <v>78</v>
      </c>
      <c r="I51" s="378"/>
      <c r="J51" s="378"/>
      <c r="K51" s="443" t="s">
        <v>76</v>
      </c>
      <c r="L51" s="445"/>
      <c r="M51" s="443" t="s">
        <v>31</v>
      </c>
      <c r="N51" s="444"/>
      <c r="O51" s="445"/>
    </row>
    <row r="52" spans="1:15" ht="12.75" customHeight="1">
      <c r="A52" s="353">
        <v>1</v>
      </c>
      <c r="B52" s="449">
        <v>2</v>
      </c>
      <c r="C52" s="449"/>
      <c r="D52" s="449">
        <v>3</v>
      </c>
      <c r="E52" s="449"/>
      <c r="F52" s="449">
        <v>4</v>
      </c>
      <c r="G52" s="449"/>
      <c r="H52" s="449">
        <v>5</v>
      </c>
      <c r="I52" s="449"/>
      <c r="J52" s="449"/>
      <c r="K52" s="449">
        <v>6</v>
      </c>
      <c r="L52" s="449"/>
      <c r="M52" s="440">
        <v>7</v>
      </c>
      <c r="N52" s="441"/>
      <c r="O52" s="442"/>
    </row>
    <row r="53" spans="1:15" ht="20.100000000000001" customHeight="1">
      <c r="A53" s="354"/>
      <c r="B53" s="480"/>
      <c r="C53" s="480"/>
      <c r="D53" s="439"/>
      <c r="E53" s="439"/>
      <c r="F53" s="481" t="s">
        <v>181</v>
      </c>
      <c r="G53" s="481"/>
      <c r="H53" s="447"/>
      <c r="I53" s="447"/>
      <c r="J53" s="447"/>
      <c r="K53" s="432"/>
      <c r="L53" s="433"/>
      <c r="M53" s="439"/>
      <c r="N53" s="439"/>
      <c r="O53" s="439"/>
    </row>
    <row r="54" spans="1:15" ht="20.100000000000001" customHeight="1">
      <c r="A54" s="354"/>
      <c r="B54" s="473"/>
      <c r="C54" s="474"/>
      <c r="D54" s="434"/>
      <c r="E54" s="436"/>
      <c r="F54" s="466"/>
      <c r="G54" s="467"/>
      <c r="H54" s="468"/>
      <c r="I54" s="469"/>
      <c r="J54" s="470"/>
      <c r="K54" s="432"/>
      <c r="L54" s="433"/>
      <c r="M54" s="434"/>
      <c r="N54" s="435"/>
      <c r="O54" s="436"/>
    </row>
    <row r="55" spans="1:15" ht="20.100000000000001" customHeight="1">
      <c r="A55" s="354"/>
      <c r="B55" s="471"/>
      <c r="C55" s="472"/>
      <c r="D55" s="434"/>
      <c r="E55" s="436"/>
      <c r="F55" s="466"/>
      <c r="G55" s="467"/>
      <c r="H55" s="468"/>
      <c r="I55" s="469"/>
      <c r="J55" s="470"/>
      <c r="K55" s="432"/>
      <c r="L55" s="433"/>
      <c r="M55" s="434"/>
      <c r="N55" s="435"/>
      <c r="O55" s="436"/>
    </row>
    <row r="56" spans="1:15" ht="20.100000000000001" customHeight="1">
      <c r="A56" s="30" t="s">
        <v>51</v>
      </c>
      <c r="B56" s="375" t="s">
        <v>32</v>
      </c>
      <c r="C56" s="375"/>
      <c r="D56" s="375" t="s">
        <v>32</v>
      </c>
      <c r="E56" s="375"/>
      <c r="F56" s="375" t="s">
        <v>32</v>
      </c>
      <c r="G56" s="375"/>
      <c r="H56" s="447"/>
      <c r="I56" s="447"/>
      <c r="J56" s="447"/>
      <c r="K56" s="489">
        <f>SUM(K53:L55)</f>
        <v>0</v>
      </c>
      <c r="L56" s="490"/>
      <c r="M56" s="439"/>
      <c r="N56" s="439"/>
      <c r="O56" s="439"/>
    </row>
    <row r="57" spans="1:15" ht="6.75" customHeight="1">
      <c r="A57" s="338"/>
      <c r="B57" s="343"/>
      <c r="C57" s="343"/>
      <c r="D57" s="343"/>
      <c r="E57" s="343"/>
      <c r="F57" s="343"/>
      <c r="G57" s="343"/>
      <c r="H57" s="343"/>
      <c r="I57" s="343"/>
      <c r="J57" s="343"/>
      <c r="K57" s="347"/>
      <c r="L57" s="347"/>
      <c r="M57" s="347"/>
      <c r="N57" s="347"/>
      <c r="O57" s="347"/>
    </row>
    <row r="58" spans="1:15" ht="21.75" customHeight="1">
      <c r="A58" s="446" t="s">
        <v>280</v>
      </c>
      <c r="B58" s="446"/>
      <c r="C58" s="446"/>
      <c r="D58" s="446"/>
      <c r="E58" s="446"/>
      <c r="F58" s="446"/>
      <c r="G58" s="446"/>
      <c r="H58" s="446"/>
      <c r="I58" s="446"/>
      <c r="J58" s="446"/>
      <c r="K58" s="446"/>
      <c r="L58" s="446"/>
      <c r="M58" s="446"/>
      <c r="N58" s="446"/>
      <c r="O58" s="446"/>
    </row>
    <row r="59" spans="1:15" ht="5.25" customHeight="1">
      <c r="A59" s="349"/>
      <c r="B59" s="14"/>
      <c r="C59" s="349"/>
      <c r="D59" s="349"/>
      <c r="E59" s="349"/>
      <c r="F59" s="349"/>
      <c r="G59" s="349"/>
      <c r="H59" s="349"/>
      <c r="I59" s="13"/>
      <c r="J59" s="350"/>
      <c r="K59" s="350"/>
      <c r="L59" s="350"/>
      <c r="M59" s="350"/>
      <c r="N59" s="350"/>
      <c r="O59" s="350"/>
    </row>
    <row r="60" spans="1:15" ht="42.75" customHeight="1">
      <c r="A60" s="378" t="s">
        <v>61</v>
      </c>
      <c r="B60" s="378"/>
      <c r="C60" s="378"/>
      <c r="D60" s="378" t="s">
        <v>173</v>
      </c>
      <c r="E60" s="378"/>
      <c r="F60" s="378" t="s">
        <v>174</v>
      </c>
      <c r="G60" s="378"/>
      <c r="H60" s="378"/>
      <c r="I60" s="378"/>
      <c r="J60" s="378" t="s">
        <v>177</v>
      </c>
      <c r="K60" s="378"/>
      <c r="L60" s="378"/>
      <c r="M60" s="378"/>
      <c r="N60" s="378" t="s">
        <v>178</v>
      </c>
      <c r="O60" s="378"/>
    </row>
    <row r="61" spans="1:15" ht="33" customHeight="1">
      <c r="A61" s="378"/>
      <c r="B61" s="378"/>
      <c r="C61" s="378"/>
      <c r="D61" s="378"/>
      <c r="E61" s="378"/>
      <c r="F61" s="375" t="s">
        <v>175</v>
      </c>
      <c r="G61" s="375"/>
      <c r="H61" s="378" t="s">
        <v>176</v>
      </c>
      <c r="I61" s="378"/>
      <c r="J61" s="375" t="s">
        <v>175</v>
      </c>
      <c r="K61" s="375"/>
      <c r="L61" s="378" t="s">
        <v>176</v>
      </c>
      <c r="M61" s="378"/>
      <c r="N61" s="378"/>
      <c r="O61" s="378"/>
    </row>
    <row r="62" spans="1:15" ht="12.75" customHeight="1">
      <c r="A62" s="376">
        <v>1</v>
      </c>
      <c r="B62" s="376"/>
      <c r="C62" s="376"/>
      <c r="D62" s="462">
        <v>2</v>
      </c>
      <c r="E62" s="463"/>
      <c r="F62" s="462">
        <v>3</v>
      </c>
      <c r="G62" s="463"/>
      <c r="H62" s="440">
        <v>4</v>
      </c>
      <c r="I62" s="442"/>
      <c r="J62" s="440">
        <v>5</v>
      </c>
      <c r="K62" s="442"/>
      <c r="L62" s="440">
        <v>6</v>
      </c>
      <c r="M62" s="442"/>
      <c r="N62" s="440">
        <v>7</v>
      </c>
      <c r="O62" s="442"/>
    </row>
    <row r="63" spans="1:15" ht="21.95" customHeight="1">
      <c r="A63" s="487" t="s">
        <v>222</v>
      </c>
      <c r="B63" s="487"/>
      <c r="C63" s="487"/>
      <c r="D63" s="432"/>
      <c r="E63" s="433"/>
      <c r="F63" s="432"/>
      <c r="G63" s="433"/>
      <c r="H63" s="432"/>
      <c r="I63" s="433"/>
      <c r="J63" s="432"/>
      <c r="K63" s="433"/>
      <c r="L63" s="432"/>
      <c r="M63" s="433"/>
      <c r="N63" s="432"/>
      <c r="O63" s="433"/>
    </row>
    <row r="64" spans="1:15" ht="13.5" customHeight="1">
      <c r="A64" s="488" t="s">
        <v>88</v>
      </c>
      <c r="B64" s="488"/>
      <c r="C64" s="488"/>
      <c r="D64" s="432"/>
      <c r="E64" s="433"/>
      <c r="F64" s="432"/>
      <c r="G64" s="433"/>
      <c r="H64" s="432"/>
      <c r="I64" s="433"/>
      <c r="J64" s="432"/>
      <c r="K64" s="433"/>
      <c r="L64" s="432"/>
      <c r="M64" s="433"/>
      <c r="N64" s="432"/>
      <c r="O64" s="433"/>
    </row>
    <row r="65" spans="1:15" ht="21.95" customHeight="1">
      <c r="A65" s="487"/>
      <c r="B65" s="487"/>
      <c r="C65" s="487"/>
      <c r="D65" s="432"/>
      <c r="E65" s="433"/>
      <c r="F65" s="432"/>
      <c r="G65" s="433"/>
      <c r="H65" s="432"/>
      <c r="I65" s="433"/>
      <c r="J65" s="432"/>
      <c r="K65" s="433"/>
      <c r="L65" s="432"/>
      <c r="M65" s="433"/>
      <c r="N65" s="432"/>
      <c r="O65" s="433"/>
    </row>
    <row r="66" spans="1:15" ht="21.95" customHeight="1">
      <c r="A66" s="487" t="s">
        <v>223</v>
      </c>
      <c r="B66" s="487"/>
      <c r="C66" s="487"/>
      <c r="D66" s="432"/>
      <c r="E66" s="433"/>
      <c r="F66" s="432"/>
      <c r="G66" s="433"/>
      <c r="H66" s="432"/>
      <c r="I66" s="433"/>
      <c r="J66" s="432"/>
      <c r="K66" s="433"/>
      <c r="L66" s="432"/>
      <c r="M66" s="433"/>
      <c r="N66" s="432"/>
      <c r="O66" s="433"/>
    </row>
    <row r="67" spans="1:15" ht="13.5" customHeight="1">
      <c r="A67" s="488" t="s">
        <v>261</v>
      </c>
      <c r="B67" s="488"/>
      <c r="C67" s="488"/>
      <c r="D67" s="432"/>
      <c r="E67" s="433"/>
      <c r="F67" s="432"/>
      <c r="G67" s="433"/>
      <c r="H67" s="432"/>
      <c r="I67" s="433"/>
      <c r="J67" s="432"/>
      <c r="K67" s="433"/>
      <c r="L67" s="432"/>
      <c r="M67" s="433"/>
      <c r="N67" s="432"/>
      <c r="O67" s="433"/>
    </row>
    <row r="68" spans="1:15" ht="21.95" customHeight="1">
      <c r="A68" s="487"/>
      <c r="B68" s="487"/>
      <c r="C68" s="487"/>
      <c r="D68" s="432"/>
      <c r="E68" s="433"/>
      <c r="F68" s="432"/>
      <c r="G68" s="433"/>
      <c r="H68" s="432"/>
      <c r="I68" s="433"/>
      <c r="J68" s="432"/>
      <c r="K68" s="433"/>
      <c r="L68" s="432"/>
      <c r="M68" s="433"/>
      <c r="N68" s="432"/>
      <c r="O68" s="433"/>
    </row>
    <row r="69" spans="1:15" ht="21.95" customHeight="1">
      <c r="A69" s="487" t="s">
        <v>224</v>
      </c>
      <c r="B69" s="487"/>
      <c r="C69" s="487"/>
      <c r="D69" s="432"/>
      <c r="E69" s="433"/>
      <c r="F69" s="432"/>
      <c r="G69" s="433"/>
      <c r="H69" s="432"/>
      <c r="I69" s="433"/>
      <c r="J69" s="432"/>
      <c r="K69" s="433"/>
      <c r="L69" s="432"/>
      <c r="M69" s="433"/>
      <c r="N69" s="432"/>
      <c r="O69" s="433"/>
    </row>
    <row r="70" spans="1:15" ht="12.75" customHeight="1">
      <c r="A70" s="488" t="s">
        <v>88</v>
      </c>
      <c r="B70" s="488"/>
      <c r="C70" s="488"/>
      <c r="D70" s="432"/>
      <c r="E70" s="433"/>
      <c r="F70" s="432"/>
      <c r="G70" s="433"/>
      <c r="H70" s="432"/>
      <c r="I70" s="433"/>
      <c r="J70" s="432"/>
      <c r="K70" s="433"/>
      <c r="L70" s="432"/>
      <c r="M70" s="433"/>
      <c r="N70" s="432"/>
      <c r="O70" s="433"/>
    </row>
    <row r="71" spans="1:15" ht="21.95" customHeight="1">
      <c r="A71" s="487"/>
      <c r="B71" s="487"/>
      <c r="C71" s="487"/>
      <c r="D71" s="432"/>
      <c r="E71" s="433"/>
      <c r="F71" s="432"/>
      <c r="G71" s="433"/>
      <c r="H71" s="432"/>
      <c r="I71" s="433"/>
      <c r="J71" s="432"/>
      <c r="K71" s="433"/>
      <c r="L71" s="432"/>
      <c r="M71" s="433"/>
      <c r="N71" s="432"/>
      <c r="O71" s="433"/>
    </row>
    <row r="72" spans="1:15" ht="21.95" customHeight="1">
      <c r="A72" s="487" t="s">
        <v>51</v>
      </c>
      <c r="B72" s="487"/>
      <c r="C72" s="487"/>
      <c r="D72" s="432"/>
      <c r="E72" s="433"/>
      <c r="F72" s="432"/>
      <c r="G72" s="433"/>
      <c r="H72" s="432"/>
      <c r="I72" s="433"/>
      <c r="J72" s="432"/>
      <c r="K72" s="433"/>
      <c r="L72" s="432"/>
      <c r="M72" s="433"/>
      <c r="N72" s="432"/>
      <c r="O72" s="433"/>
    </row>
    <row r="73" spans="1:15">
      <c r="A73" s="350"/>
      <c r="C73" s="24"/>
      <c r="D73" s="24"/>
      <c r="E73" s="24"/>
      <c r="F73" s="350"/>
      <c r="G73" s="350"/>
      <c r="H73" s="350"/>
      <c r="I73" s="350"/>
      <c r="J73" s="350"/>
      <c r="K73" s="350"/>
      <c r="L73" s="350"/>
      <c r="M73" s="350"/>
      <c r="N73" s="350"/>
      <c r="O73" s="350"/>
    </row>
    <row r="74" spans="1:15">
      <c r="A74" s="350"/>
      <c r="C74" s="24"/>
      <c r="D74" s="24"/>
      <c r="E74" s="24"/>
      <c r="F74" s="350"/>
      <c r="G74" s="350"/>
      <c r="H74" s="350"/>
      <c r="I74" s="350"/>
      <c r="J74" s="350"/>
      <c r="K74" s="350"/>
      <c r="L74" s="350"/>
      <c r="M74" s="350"/>
      <c r="N74" s="350"/>
      <c r="O74" s="350"/>
    </row>
    <row r="75" spans="1:15">
      <c r="A75" s="350"/>
      <c r="C75" s="24"/>
      <c r="D75" s="24"/>
      <c r="E75" s="24"/>
      <c r="F75" s="350"/>
      <c r="G75" s="350"/>
      <c r="H75" s="350"/>
      <c r="I75" s="350"/>
      <c r="J75" s="350"/>
      <c r="K75" s="350"/>
      <c r="L75" s="350"/>
      <c r="M75" s="350"/>
      <c r="N75" s="350"/>
      <c r="O75" s="350"/>
    </row>
    <row r="76" spans="1:15">
      <c r="A76" s="350"/>
      <c r="C76" s="24"/>
      <c r="D76" s="24"/>
      <c r="E76" s="24"/>
      <c r="F76" s="350"/>
      <c r="G76" s="350"/>
      <c r="H76" s="350"/>
      <c r="I76" s="350"/>
      <c r="J76" s="350"/>
      <c r="K76" s="350"/>
      <c r="L76" s="350"/>
      <c r="M76" s="350"/>
      <c r="N76" s="350"/>
      <c r="O76" s="350"/>
    </row>
    <row r="77" spans="1:15">
      <c r="A77" s="350"/>
      <c r="C77" s="24"/>
      <c r="D77" s="24"/>
      <c r="E77" s="24"/>
      <c r="F77" s="350"/>
      <c r="G77" s="350"/>
      <c r="H77" s="350"/>
      <c r="I77" s="350"/>
      <c r="J77" s="350"/>
      <c r="K77" s="350"/>
      <c r="L77" s="350"/>
      <c r="M77" s="350"/>
      <c r="N77" s="350"/>
      <c r="O77" s="350"/>
    </row>
    <row r="78" spans="1:15">
      <c r="A78" s="350"/>
      <c r="C78" s="24"/>
      <c r="D78" s="24"/>
      <c r="E78" s="24"/>
      <c r="F78" s="350"/>
      <c r="G78" s="350"/>
      <c r="H78" s="350"/>
      <c r="I78" s="350"/>
      <c r="J78" s="350"/>
      <c r="K78" s="350"/>
      <c r="L78" s="350"/>
      <c r="M78" s="350"/>
      <c r="N78" s="350"/>
      <c r="O78" s="350"/>
    </row>
    <row r="79" spans="1:15">
      <c r="A79" s="350"/>
      <c r="C79" s="24"/>
      <c r="D79" s="24"/>
      <c r="E79" s="24"/>
      <c r="F79" s="350"/>
      <c r="G79" s="350"/>
      <c r="H79" s="350"/>
      <c r="I79" s="350"/>
      <c r="J79" s="350"/>
      <c r="K79" s="350"/>
      <c r="L79" s="350"/>
      <c r="M79" s="350"/>
      <c r="N79" s="350"/>
      <c r="O79" s="350"/>
    </row>
    <row r="80" spans="1:15">
      <c r="A80" s="350"/>
      <c r="C80" s="24"/>
      <c r="D80" s="24"/>
      <c r="E80" s="24"/>
      <c r="F80" s="350"/>
      <c r="G80" s="350"/>
      <c r="H80" s="350"/>
      <c r="I80" s="350"/>
      <c r="J80" s="350"/>
      <c r="K80" s="350"/>
      <c r="L80" s="350"/>
      <c r="M80" s="350"/>
      <c r="N80" s="350"/>
      <c r="O80" s="350"/>
    </row>
    <row r="81" spans="1:15">
      <c r="A81" s="350"/>
      <c r="C81" s="24"/>
      <c r="D81" s="24"/>
      <c r="E81" s="24"/>
      <c r="F81" s="350"/>
      <c r="G81" s="350"/>
      <c r="H81" s="350"/>
      <c r="I81" s="350"/>
      <c r="J81" s="350"/>
      <c r="K81" s="350"/>
      <c r="L81" s="350"/>
      <c r="M81" s="350"/>
      <c r="N81" s="350"/>
      <c r="O81" s="350"/>
    </row>
    <row r="82" spans="1:15">
      <c r="A82" s="350"/>
      <c r="C82" s="24"/>
      <c r="D82" s="24"/>
      <c r="E82" s="24"/>
      <c r="F82" s="350"/>
      <c r="G82" s="350"/>
      <c r="H82" s="350"/>
      <c r="I82" s="350"/>
      <c r="J82" s="350"/>
      <c r="K82" s="350"/>
      <c r="L82" s="350"/>
      <c r="M82" s="350"/>
      <c r="N82" s="350"/>
      <c r="O82" s="350"/>
    </row>
    <row r="83" spans="1:15">
      <c r="A83" s="303"/>
      <c r="C83" s="24"/>
      <c r="D83" s="24"/>
      <c r="E83" s="24"/>
      <c r="F83" s="303"/>
      <c r="G83" s="303"/>
      <c r="H83" s="303"/>
      <c r="I83" s="303"/>
      <c r="J83" s="303"/>
      <c r="K83" s="303"/>
      <c r="L83" s="303"/>
      <c r="M83" s="303"/>
      <c r="N83" s="303"/>
      <c r="O83" s="303"/>
    </row>
    <row r="84" spans="1:15">
      <c r="A84" s="303"/>
      <c r="C84" s="24"/>
      <c r="D84" s="24"/>
      <c r="E84" s="24"/>
      <c r="F84" s="303"/>
      <c r="G84" s="303"/>
      <c r="H84" s="303"/>
      <c r="I84" s="303"/>
      <c r="J84" s="303"/>
      <c r="K84" s="303"/>
      <c r="L84" s="303"/>
      <c r="M84" s="303"/>
      <c r="N84" s="303"/>
      <c r="O84" s="303"/>
    </row>
    <row r="85" spans="1:15">
      <c r="A85" s="303"/>
      <c r="C85" s="24"/>
      <c r="D85" s="24"/>
      <c r="E85" s="24"/>
      <c r="F85" s="303"/>
      <c r="G85" s="303"/>
      <c r="H85" s="303"/>
      <c r="I85" s="303"/>
      <c r="J85" s="303"/>
      <c r="K85" s="303"/>
      <c r="L85" s="303"/>
      <c r="M85" s="303"/>
      <c r="N85" s="303"/>
      <c r="O85" s="303"/>
    </row>
    <row r="86" spans="1:15">
      <c r="A86" s="303"/>
      <c r="C86" s="24"/>
      <c r="D86" s="24"/>
      <c r="E86" s="24"/>
      <c r="F86" s="303"/>
      <c r="G86" s="303"/>
      <c r="H86" s="303"/>
      <c r="I86" s="303"/>
      <c r="J86" s="303"/>
      <c r="K86" s="303"/>
      <c r="L86" s="303"/>
      <c r="M86" s="303"/>
      <c r="N86" s="303"/>
      <c r="O86" s="303"/>
    </row>
  </sheetData>
  <mergeCells count="301"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C66" zoomScaleNormal="75" zoomScaleSheetLayoutView="100" workbookViewId="0">
      <selection activeCell="AJ30" sqref="AJ30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R1" s="23"/>
      <c r="S1" s="23"/>
      <c r="T1" s="23"/>
      <c r="U1" s="23"/>
      <c r="V1" s="23"/>
      <c r="AD1" s="491" t="s">
        <v>172</v>
      </c>
      <c r="AE1" s="491"/>
      <c r="AF1" s="491"/>
    </row>
    <row r="2" spans="1:32" ht="18.75" hidden="1" customHeight="1" outlineLevel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R2" s="23"/>
      <c r="S2" s="23"/>
      <c r="T2" s="23"/>
      <c r="U2" s="23"/>
      <c r="V2" s="23"/>
      <c r="AD2" s="491"/>
      <c r="AE2" s="491"/>
      <c r="AF2" s="491"/>
    </row>
    <row r="3" spans="1:32" ht="20.25" customHeight="1" collapsed="1">
      <c r="A3" s="15"/>
      <c r="B3" s="15"/>
      <c r="C3" s="111" t="s">
        <v>281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</row>
    <row r="4" spans="1:32" ht="9" customHeight="1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</row>
    <row r="5" spans="1:32" ht="18" customHeight="1">
      <c r="A5" s="607" t="s">
        <v>47</v>
      </c>
      <c r="B5" s="534" t="s">
        <v>140</v>
      </c>
      <c r="C5" s="536"/>
      <c r="D5" s="475" t="s">
        <v>141</v>
      </c>
      <c r="E5" s="476"/>
      <c r="F5" s="476"/>
      <c r="G5" s="452" t="s">
        <v>251</v>
      </c>
      <c r="H5" s="452"/>
      <c r="I5" s="452"/>
      <c r="J5" s="452"/>
      <c r="K5" s="452"/>
      <c r="L5" s="452"/>
      <c r="M5" s="452"/>
      <c r="N5" s="475" t="s">
        <v>142</v>
      </c>
      <c r="O5" s="476"/>
      <c r="P5" s="476"/>
      <c r="Q5" s="399"/>
      <c r="R5" s="598" t="s">
        <v>215</v>
      </c>
      <c r="S5" s="599"/>
      <c r="T5" s="599"/>
      <c r="U5" s="599"/>
      <c r="V5" s="599"/>
      <c r="W5" s="599"/>
      <c r="X5" s="599"/>
      <c r="Y5" s="599"/>
      <c r="Z5" s="599"/>
      <c r="AA5" s="599"/>
      <c r="AB5" s="599"/>
      <c r="AC5" s="599"/>
      <c r="AD5" s="599"/>
      <c r="AE5" s="599"/>
      <c r="AF5" s="600"/>
    </row>
    <row r="6" spans="1:32" ht="53.25" customHeight="1">
      <c r="A6" s="608"/>
      <c r="B6" s="589"/>
      <c r="C6" s="591"/>
      <c r="D6" s="477"/>
      <c r="E6" s="478"/>
      <c r="F6" s="478"/>
      <c r="G6" s="452"/>
      <c r="H6" s="452"/>
      <c r="I6" s="452"/>
      <c r="J6" s="452"/>
      <c r="K6" s="452"/>
      <c r="L6" s="452"/>
      <c r="M6" s="452"/>
      <c r="N6" s="477"/>
      <c r="O6" s="478"/>
      <c r="P6" s="478"/>
      <c r="Q6" s="400"/>
      <c r="R6" s="453" t="s">
        <v>143</v>
      </c>
      <c r="S6" s="454"/>
      <c r="T6" s="455"/>
      <c r="U6" s="453" t="s">
        <v>144</v>
      </c>
      <c r="V6" s="454"/>
      <c r="W6" s="455"/>
      <c r="X6" s="453" t="s">
        <v>36</v>
      </c>
      <c r="Y6" s="454"/>
      <c r="Z6" s="455"/>
      <c r="AA6" s="598" t="s">
        <v>145</v>
      </c>
      <c r="AB6" s="599"/>
      <c r="AC6" s="600"/>
      <c r="AD6" s="598" t="s">
        <v>146</v>
      </c>
      <c r="AE6" s="599"/>
      <c r="AF6" s="600"/>
    </row>
    <row r="7" spans="1:32" ht="12.75" customHeight="1">
      <c r="A7" s="244">
        <v>1</v>
      </c>
      <c r="B7" s="596">
        <v>2</v>
      </c>
      <c r="C7" s="597"/>
      <c r="D7" s="583">
        <v>3</v>
      </c>
      <c r="E7" s="584"/>
      <c r="F7" s="584"/>
      <c r="G7" s="610">
        <v>4</v>
      </c>
      <c r="H7" s="610"/>
      <c r="I7" s="610"/>
      <c r="J7" s="610"/>
      <c r="K7" s="610"/>
      <c r="L7" s="610"/>
      <c r="M7" s="610"/>
      <c r="N7" s="583">
        <v>5</v>
      </c>
      <c r="O7" s="584"/>
      <c r="P7" s="584"/>
      <c r="Q7" s="609"/>
      <c r="R7" s="601">
        <v>6</v>
      </c>
      <c r="S7" s="602"/>
      <c r="T7" s="603"/>
      <c r="U7" s="601">
        <v>7</v>
      </c>
      <c r="V7" s="602"/>
      <c r="W7" s="603"/>
      <c r="X7" s="604">
        <v>8</v>
      </c>
      <c r="Y7" s="605"/>
      <c r="Z7" s="606"/>
      <c r="AA7" s="604">
        <v>9</v>
      </c>
      <c r="AB7" s="605"/>
      <c r="AC7" s="606"/>
      <c r="AD7" s="604">
        <v>10</v>
      </c>
      <c r="AE7" s="605"/>
      <c r="AF7" s="606"/>
    </row>
    <row r="8" spans="1:32" ht="15" customHeight="1">
      <c r="A8" s="68"/>
      <c r="B8" s="517"/>
      <c r="C8" s="518"/>
      <c r="D8" s="519"/>
      <c r="E8" s="520"/>
      <c r="F8" s="520"/>
      <c r="G8" s="516"/>
      <c r="H8" s="516"/>
      <c r="I8" s="516"/>
      <c r="J8" s="516"/>
      <c r="K8" s="516"/>
      <c r="L8" s="516"/>
      <c r="M8" s="516"/>
      <c r="N8" s="504">
        <f>SUM(R8,U8,X8,AA8,AD8)</f>
        <v>0</v>
      </c>
      <c r="O8" s="515"/>
      <c r="P8" s="515"/>
      <c r="Q8" s="505"/>
      <c r="R8" s="506"/>
      <c r="S8" s="593"/>
      <c r="T8" s="507"/>
      <c r="U8" s="506"/>
      <c r="V8" s="593"/>
      <c r="W8" s="507"/>
      <c r="X8" s="506"/>
      <c r="Y8" s="593"/>
      <c r="Z8" s="507"/>
      <c r="AA8" s="506"/>
      <c r="AB8" s="593"/>
      <c r="AC8" s="507"/>
      <c r="AD8" s="506"/>
      <c r="AE8" s="593"/>
      <c r="AF8" s="507"/>
    </row>
    <row r="9" spans="1:32" ht="15" customHeight="1">
      <c r="A9" s="68"/>
      <c r="B9" s="517"/>
      <c r="C9" s="518"/>
      <c r="D9" s="519"/>
      <c r="E9" s="520"/>
      <c r="F9" s="520"/>
      <c r="G9" s="516"/>
      <c r="H9" s="516"/>
      <c r="I9" s="516"/>
      <c r="J9" s="516"/>
      <c r="K9" s="516"/>
      <c r="L9" s="516"/>
      <c r="M9" s="516"/>
      <c r="N9" s="504">
        <f>SUM(R9,U9,X9,AA9,AD9)</f>
        <v>0</v>
      </c>
      <c r="O9" s="515"/>
      <c r="P9" s="515"/>
      <c r="Q9" s="505"/>
      <c r="R9" s="506"/>
      <c r="S9" s="593"/>
      <c r="T9" s="507"/>
      <c r="U9" s="506"/>
      <c r="V9" s="593"/>
      <c r="W9" s="507"/>
      <c r="X9" s="506"/>
      <c r="Y9" s="593"/>
      <c r="Z9" s="507"/>
      <c r="AA9" s="506"/>
      <c r="AB9" s="593"/>
      <c r="AC9" s="507"/>
      <c r="AD9" s="506"/>
      <c r="AE9" s="593"/>
      <c r="AF9" s="507"/>
    </row>
    <row r="10" spans="1:32" ht="15" customHeight="1">
      <c r="A10" s="68"/>
      <c r="B10" s="517"/>
      <c r="C10" s="518"/>
      <c r="D10" s="519"/>
      <c r="E10" s="520"/>
      <c r="F10" s="520"/>
      <c r="G10" s="516"/>
      <c r="H10" s="516"/>
      <c r="I10" s="516"/>
      <c r="J10" s="516"/>
      <c r="K10" s="516"/>
      <c r="L10" s="516"/>
      <c r="M10" s="516"/>
      <c r="N10" s="504">
        <f>SUM(R10,U10,X10,AA10,AD10)</f>
        <v>0</v>
      </c>
      <c r="O10" s="515"/>
      <c r="P10" s="515"/>
      <c r="Q10" s="505"/>
      <c r="R10" s="506"/>
      <c r="S10" s="593"/>
      <c r="T10" s="507"/>
      <c r="U10" s="506"/>
      <c r="V10" s="593"/>
      <c r="W10" s="507"/>
      <c r="X10" s="506"/>
      <c r="Y10" s="593"/>
      <c r="Z10" s="507"/>
      <c r="AA10" s="506"/>
      <c r="AB10" s="593"/>
      <c r="AC10" s="507"/>
      <c r="AD10" s="506"/>
      <c r="AE10" s="593"/>
      <c r="AF10" s="507"/>
    </row>
    <row r="11" spans="1:32" ht="15" customHeight="1">
      <c r="A11" s="68"/>
      <c r="B11" s="517"/>
      <c r="C11" s="518"/>
      <c r="D11" s="519"/>
      <c r="E11" s="520"/>
      <c r="F11" s="520"/>
      <c r="G11" s="516"/>
      <c r="H11" s="516"/>
      <c r="I11" s="516"/>
      <c r="J11" s="516"/>
      <c r="K11" s="516"/>
      <c r="L11" s="516"/>
      <c r="M11" s="516"/>
      <c r="N11" s="504">
        <f>SUM(R11,U11,X11,AA11,AD11)</f>
        <v>0</v>
      </c>
      <c r="O11" s="515"/>
      <c r="P11" s="515"/>
      <c r="Q11" s="505"/>
      <c r="R11" s="506"/>
      <c r="S11" s="593"/>
      <c r="T11" s="507"/>
      <c r="U11" s="506"/>
      <c r="V11" s="593"/>
      <c r="W11" s="507"/>
      <c r="X11" s="506"/>
      <c r="Y11" s="593"/>
      <c r="Z11" s="507"/>
      <c r="AA11" s="506"/>
      <c r="AB11" s="593"/>
      <c r="AC11" s="507"/>
      <c r="AD11" s="506"/>
      <c r="AE11" s="593"/>
      <c r="AF11" s="507"/>
    </row>
    <row r="12" spans="1:32" ht="15" customHeight="1">
      <c r="A12" s="68"/>
      <c r="B12" s="517"/>
      <c r="C12" s="518"/>
      <c r="D12" s="519"/>
      <c r="E12" s="520"/>
      <c r="F12" s="520"/>
      <c r="G12" s="516"/>
      <c r="H12" s="516"/>
      <c r="I12" s="516"/>
      <c r="J12" s="516"/>
      <c r="K12" s="516"/>
      <c r="L12" s="516"/>
      <c r="M12" s="516"/>
      <c r="N12" s="504">
        <f>SUM(R12,U12,X12,AA12,AD12)</f>
        <v>0</v>
      </c>
      <c r="O12" s="515"/>
      <c r="P12" s="515"/>
      <c r="Q12" s="505"/>
      <c r="R12" s="506"/>
      <c r="S12" s="593"/>
      <c r="T12" s="507"/>
      <c r="U12" s="506"/>
      <c r="V12" s="593"/>
      <c r="W12" s="507"/>
      <c r="X12" s="506"/>
      <c r="Y12" s="593"/>
      <c r="Z12" s="507"/>
      <c r="AA12" s="506"/>
      <c r="AB12" s="593"/>
      <c r="AC12" s="507"/>
      <c r="AD12" s="506"/>
      <c r="AE12" s="593"/>
      <c r="AF12" s="507"/>
    </row>
    <row r="13" spans="1:32" ht="20.25" customHeight="1">
      <c r="A13" s="586" t="s">
        <v>51</v>
      </c>
      <c r="B13" s="587"/>
      <c r="C13" s="587"/>
      <c r="D13" s="587"/>
      <c r="E13" s="587"/>
      <c r="F13" s="587"/>
      <c r="G13" s="587"/>
      <c r="H13" s="587"/>
      <c r="I13" s="587"/>
      <c r="J13" s="587"/>
      <c r="K13" s="587"/>
      <c r="L13" s="587"/>
      <c r="M13" s="588"/>
      <c r="N13" s="504">
        <f>SUM(N8:Q12)</f>
        <v>0</v>
      </c>
      <c r="O13" s="515"/>
      <c r="P13" s="515"/>
      <c r="Q13" s="505"/>
      <c r="R13" s="504">
        <f>SUM(R8:T12)</f>
        <v>0</v>
      </c>
      <c r="S13" s="515"/>
      <c r="T13" s="505"/>
      <c r="U13" s="504">
        <f>SUM(U8:W12)</f>
        <v>0</v>
      </c>
      <c r="V13" s="515"/>
      <c r="W13" s="505"/>
      <c r="X13" s="504">
        <f>SUM(X8:Z12)</f>
        <v>0</v>
      </c>
      <c r="Y13" s="515"/>
      <c r="Z13" s="505"/>
      <c r="AA13" s="504">
        <f>SUM(AA8:AC12)</f>
        <v>0</v>
      </c>
      <c r="AB13" s="515"/>
      <c r="AC13" s="505"/>
      <c r="AD13" s="504">
        <f>SUM(AD8:AF12)</f>
        <v>0</v>
      </c>
      <c r="AE13" s="515"/>
      <c r="AF13" s="505"/>
    </row>
    <row r="14" spans="1:32" ht="7.5" customHeight="1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6"/>
      <c r="AF14" s="116"/>
    </row>
    <row r="15" spans="1:32" s="31" customFormat="1" ht="16.5" customHeight="1">
      <c r="A15" s="111"/>
      <c r="B15" s="111"/>
      <c r="C15" s="111" t="s">
        <v>282</v>
      </c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</row>
    <row r="16" spans="1:32" s="31" customFormat="1" ht="8.25" customHeight="1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</row>
    <row r="17" spans="1:32" ht="17.25" customHeight="1">
      <c r="A17" s="416" t="s">
        <v>47</v>
      </c>
      <c r="B17" s="534" t="s">
        <v>147</v>
      </c>
      <c r="C17" s="536"/>
      <c r="D17" s="452" t="s">
        <v>140</v>
      </c>
      <c r="E17" s="452"/>
      <c r="F17" s="452"/>
      <c r="G17" s="452"/>
      <c r="H17" s="452" t="s">
        <v>251</v>
      </c>
      <c r="I17" s="452"/>
      <c r="J17" s="452"/>
      <c r="K17" s="452"/>
      <c r="L17" s="452"/>
      <c r="M17" s="452"/>
      <c r="N17" s="452"/>
      <c r="O17" s="452"/>
      <c r="P17" s="452"/>
      <c r="Q17" s="452"/>
      <c r="R17" s="452" t="s">
        <v>148</v>
      </c>
      <c r="S17" s="452"/>
      <c r="T17" s="452"/>
      <c r="U17" s="452"/>
      <c r="V17" s="452"/>
      <c r="W17" s="575" t="s">
        <v>149</v>
      </c>
      <c r="X17" s="575"/>
      <c r="Y17" s="575"/>
      <c r="Z17" s="575"/>
      <c r="AA17" s="575"/>
      <c r="AB17" s="575"/>
      <c r="AC17" s="575"/>
      <c r="AD17" s="575"/>
      <c r="AE17" s="575"/>
      <c r="AF17" s="575"/>
    </row>
    <row r="18" spans="1:32" ht="20.25" customHeight="1">
      <c r="A18" s="416"/>
      <c r="B18" s="537"/>
      <c r="C18" s="539"/>
      <c r="D18" s="452"/>
      <c r="E18" s="452"/>
      <c r="F18" s="452"/>
      <c r="G18" s="452"/>
      <c r="H18" s="452"/>
      <c r="I18" s="452"/>
      <c r="J18" s="452"/>
      <c r="K18" s="452"/>
      <c r="L18" s="452"/>
      <c r="M18" s="452"/>
      <c r="N18" s="452"/>
      <c r="O18" s="452"/>
      <c r="P18" s="452"/>
      <c r="Q18" s="452"/>
      <c r="R18" s="452"/>
      <c r="S18" s="452"/>
      <c r="T18" s="452"/>
      <c r="U18" s="452"/>
      <c r="V18" s="452"/>
      <c r="W18" s="475" t="s">
        <v>220</v>
      </c>
      <c r="X18" s="399"/>
      <c r="Y18" s="475" t="s">
        <v>175</v>
      </c>
      <c r="Z18" s="399"/>
      <c r="AA18" s="475" t="s">
        <v>176</v>
      </c>
      <c r="AB18" s="399"/>
      <c r="AC18" s="475" t="s">
        <v>198</v>
      </c>
      <c r="AD18" s="399"/>
      <c r="AE18" s="475" t="s">
        <v>199</v>
      </c>
      <c r="AF18" s="399"/>
    </row>
    <row r="19" spans="1:32" ht="9" customHeight="1">
      <c r="A19" s="416"/>
      <c r="B19" s="589"/>
      <c r="C19" s="591"/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452"/>
      <c r="P19" s="452"/>
      <c r="Q19" s="452"/>
      <c r="R19" s="452"/>
      <c r="S19" s="452"/>
      <c r="T19" s="452"/>
      <c r="U19" s="452"/>
      <c r="V19" s="452"/>
      <c r="W19" s="477"/>
      <c r="X19" s="400"/>
      <c r="Y19" s="477"/>
      <c r="Z19" s="400"/>
      <c r="AA19" s="477"/>
      <c r="AB19" s="400"/>
      <c r="AC19" s="477"/>
      <c r="AD19" s="400"/>
      <c r="AE19" s="477"/>
      <c r="AF19" s="400"/>
    </row>
    <row r="20" spans="1:32" ht="12" customHeight="1">
      <c r="A20" s="99">
        <v>1</v>
      </c>
      <c r="B20" s="594">
        <v>2</v>
      </c>
      <c r="C20" s="595"/>
      <c r="D20" s="376">
        <v>3</v>
      </c>
      <c r="E20" s="376"/>
      <c r="F20" s="376"/>
      <c r="G20" s="376"/>
      <c r="H20" s="376">
        <v>4</v>
      </c>
      <c r="I20" s="376"/>
      <c r="J20" s="376"/>
      <c r="K20" s="376"/>
      <c r="L20" s="376"/>
      <c r="M20" s="376"/>
      <c r="N20" s="376"/>
      <c r="O20" s="376"/>
      <c r="P20" s="376"/>
      <c r="Q20" s="376"/>
      <c r="R20" s="376">
        <v>5</v>
      </c>
      <c r="S20" s="376"/>
      <c r="T20" s="376"/>
      <c r="U20" s="376"/>
      <c r="V20" s="376"/>
      <c r="W20" s="462">
        <v>6</v>
      </c>
      <c r="X20" s="463"/>
      <c r="Y20" s="440">
        <v>7</v>
      </c>
      <c r="Z20" s="442"/>
      <c r="AA20" s="440">
        <v>8</v>
      </c>
      <c r="AB20" s="442"/>
      <c r="AC20" s="440">
        <v>9</v>
      </c>
      <c r="AD20" s="442"/>
      <c r="AE20" s="449">
        <v>10</v>
      </c>
      <c r="AF20" s="449"/>
    </row>
    <row r="21" spans="1:32" ht="15" customHeight="1">
      <c r="A21" s="61"/>
      <c r="B21" s="521"/>
      <c r="C21" s="522"/>
      <c r="D21" s="516"/>
      <c r="E21" s="516"/>
      <c r="F21" s="516"/>
      <c r="G21" s="516"/>
      <c r="H21" s="523"/>
      <c r="I21" s="523"/>
      <c r="J21" s="523"/>
      <c r="K21" s="523"/>
      <c r="L21" s="523"/>
      <c r="M21" s="523"/>
      <c r="N21" s="523"/>
      <c r="O21" s="523"/>
      <c r="P21" s="523"/>
      <c r="Q21" s="523"/>
      <c r="R21" s="514"/>
      <c r="S21" s="514"/>
      <c r="T21" s="514"/>
      <c r="U21" s="514"/>
      <c r="V21" s="514"/>
      <c r="W21" s="506"/>
      <c r="X21" s="507"/>
      <c r="Y21" s="506"/>
      <c r="Z21" s="507"/>
      <c r="AA21" s="506"/>
      <c r="AB21" s="507"/>
      <c r="AC21" s="504">
        <f t="shared" ref="AC21:AC26" si="0">AA21-Y21</f>
        <v>0</v>
      </c>
      <c r="AD21" s="505"/>
      <c r="AE21" s="500"/>
      <c r="AF21" s="501"/>
    </row>
    <row r="22" spans="1:32" ht="15" customHeight="1">
      <c r="A22" s="61"/>
      <c r="B22" s="521"/>
      <c r="C22" s="522"/>
      <c r="D22" s="516"/>
      <c r="E22" s="516"/>
      <c r="F22" s="516"/>
      <c r="G22" s="516"/>
      <c r="H22" s="523"/>
      <c r="I22" s="523"/>
      <c r="J22" s="523"/>
      <c r="K22" s="523"/>
      <c r="L22" s="523"/>
      <c r="M22" s="523"/>
      <c r="N22" s="523"/>
      <c r="O22" s="523"/>
      <c r="P22" s="523"/>
      <c r="Q22" s="523"/>
      <c r="R22" s="514"/>
      <c r="S22" s="514"/>
      <c r="T22" s="514"/>
      <c r="U22" s="514"/>
      <c r="V22" s="514"/>
      <c r="W22" s="506"/>
      <c r="X22" s="507"/>
      <c r="Y22" s="506"/>
      <c r="Z22" s="507"/>
      <c r="AA22" s="506"/>
      <c r="AB22" s="507"/>
      <c r="AC22" s="504">
        <f t="shared" si="0"/>
        <v>0</v>
      </c>
      <c r="AD22" s="505"/>
      <c r="AE22" s="500"/>
      <c r="AF22" s="501"/>
    </row>
    <row r="23" spans="1:32" ht="15" customHeight="1">
      <c r="A23" s="61"/>
      <c r="B23" s="521"/>
      <c r="C23" s="522"/>
      <c r="D23" s="516"/>
      <c r="E23" s="516"/>
      <c r="F23" s="516"/>
      <c r="G23" s="516"/>
      <c r="H23" s="523"/>
      <c r="I23" s="523"/>
      <c r="J23" s="523"/>
      <c r="K23" s="523"/>
      <c r="L23" s="523"/>
      <c r="M23" s="523"/>
      <c r="N23" s="523"/>
      <c r="O23" s="523"/>
      <c r="P23" s="523"/>
      <c r="Q23" s="523"/>
      <c r="R23" s="514"/>
      <c r="S23" s="514"/>
      <c r="T23" s="514"/>
      <c r="U23" s="514"/>
      <c r="V23" s="514"/>
      <c r="W23" s="506"/>
      <c r="X23" s="507"/>
      <c r="Y23" s="506"/>
      <c r="Z23" s="507"/>
      <c r="AA23" s="506"/>
      <c r="AB23" s="507"/>
      <c r="AC23" s="504">
        <f t="shared" si="0"/>
        <v>0</v>
      </c>
      <c r="AD23" s="505"/>
      <c r="AE23" s="500"/>
      <c r="AF23" s="501"/>
    </row>
    <row r="24" spans="1:32" ht="15" customHeight="1">
      <c r="A24" s="61"/>
      <c r="B24" s="521"/>
      <c r="C24" s="522"/>
      <c r="D24" s="516"/>
      <c r="E24" s="516"/>
      <c r="F24" s="516"/>
      <c r="G24" s="516"/>
      <c r="H24" s="523"/>
      <c r="I24" s="523"/>
      <c r="J24" s="523"/>
      <c r="K24" s="523"/>
      <c r="L24" s="523"/>
      <c r="M24" s="523"/>
      <c r="N24" s="523"/>
      <c r="O24" s="523"/>
      <c r="P24" s="523"/>
      <c r="Q24" s="523"/>
      <c r="R24" s="514"/>
      <c r="S24" s="514"/>
      <c r="T24" s="514"/>
      <c r="U24" s="514"/>
      <c r="V24" s="514"/>
      <c r="W24" s="506"/>
      <c r="X24" s="507"/>
      <c r="Y24" s="506"/>
      <c r="Z24" s="507"/>
      <c r="AA24" s="506"/>
      <c r="AB24" s="507"/>
      <c r="AC24" s="504">
        <f t="shared" si="0"/>
        <v>0</v>
      </c>
      <c r="AD24" s="505"/>
      <c r="AE24" s="500"/>
      <c r="AF24" s="501"/>
    </row>
    <row r="25" spans="1:32" ht="15" customHeight="1">
      <c r="A25" s="61"/>
      <c r="B25" s="521"/>
      <c r="C25" s="522"/>
      <c r="D25" s="516"/>
      <c r="E25" s="516"/>
      <c r="F25" s="516"/>
      <c r="G25" s="516"/>
      <c r="H25" s="523"/>
      <c r="I25" s="523"/>
      <c r="J25" s="523"/>
      <c r="K25" s="523"/>
      <c r="L25" s="523"/>
      <c r="M25" s="523"/>
      <c r="N25" s="523"/>
      <c r="O25" s="523"/>
      <c r="P25" s="523"/>
      <c r="Q25" s="523"/>
      <c r="R25" s="514"/>
      <c r="S25" s="514"/>
      <c r="T25" s="514"/>
      <c r="U25" s="514"/>
      <c r="V25" s="514"/>
      <c r="W25" s="506"/>
      <c r="X25" s="507"/>
      <c r="Y25" s="506"/>
      <c r="Z25" s="507"/>
      <c r="AA25" s="506"/>
      <c r="AB25" s="507"/>
      <c r="AC25" s="504">
        <f t="shared" si="0"/>
        <v>0</v>
      </c>
      <c r="AD25" s="505"/>
      <c r="AE25" s="500"/>
      <c r="AF25" s="501"/>
    </row>
    <row r="26" spans="1:32" ht="24.95" customHeight="1">
      <c r="A26" s="592" t="s">
        <v>51</v>
      </c>
      <c r="B26" s="592"/>
      <c r="C26" s="592"/>
      <c r="D26" s="592"/>
      <c r="E26" s="592"/>
      <c r="F26" s="592"/>
      <c r="G26" s="592"/>
      <c r="H26" s="592"/>
      <c r="I26" s="592"/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  <c r="W26" s="504">
        <f>SUM(W21:X25)</f>
        <v>0</v>
      </c>
      <c r="X26" s="505"/>
      <c r="Y26" s="504">
        <f>SUM(Y21:Z25)</f>
        <v>0</v>
      </c>
      <c r="Z26" s="505"/>
      <c r="AA26" s="504">
        <f>SUM(AA21:AB25)</f>
        <v>0</v>
      </c>
      <c r="AB26" s="505"/>
      <c r="AC26" s="504">
        <f t="shared" si="0"/>
        <v>0</v>
      </c>
      <c r="AD26" s="505"/>
      <c r="AE26" s="500"/>
      <c r="AF26" s="501"/>
    </row>
    <row r="27" spans="1:32" ht="6" customHeigh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15"/>
      <c r="R27" s="119"/>
      <c r="S27" s="119"/>
      <c r="T27" s="119"/>
      <c r="U27" s="119"/>
      <c r="V27" s="119"/>
      <c r="W27" s="15"/>
      <c r="X27" s="15"/>
      <c r="Y27" s="15"/>
      <c r="Z27" s="15"/>
      <c r="AA27" s="15"/>
      <c r="AB27" s="15"/>
      <c r="AC27" s="15"/>
      <c r="AD27" s="15"/>
      <c r="AE27" s="15"/>
      <c r="AF27" s="119"/>
    </row>
    <row r="28" spans="1:32" s="31" customFormat="1" ht="15.75" customHeight="1">
      <c r="A28" s="111"/>
      <c r="B28" s="111"/>
      <c r="C28" s="111" t="s">
        <v>283</v>
      </c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</row>
    <row r="29" spans="1:32" ht="11.25" customHeight="1">
      <c r="A29" s="120"/>
      <c r="B29" s="120"/>
      <c r="C29" s="120"/>
      <c r="D29" s="120"/>
      <c r="E29" s="120"/>
      <c r="F29" s="120"/>
      <c r="G29" s="120"/>
      <c r="H29" s="120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0"/>
      <c r="X29" s="15"/>
      <c r="Y29" s="15"/>
      <c r="Z29" s="612"/>
      <c r="AA29" s="612"/>
      <c r="AB29" s="612"/>
      <c r="AC29" s="15"/>
      <c r="AD29" s="611" t="s">
        <v>170</v>
      </c>
      <c r="AE29" s="611"/>
      <c r="AF29" s="611"/>
    </row>
    <row r="30" spans="1:32" ht="45.75" customHeight="1">
      <c r="A30" s="532" t="s">
        <v>47</v>
      </c>
      <c r="B30" s="534" t="s">
        <v>179</v>
      </c>
      <c r="C30" s="535"/>
      <c r="D30" s="535"/>
      <c r="E30" s="535"/>
      <c r="F30" s="535"/>
      <c r="G30" s="535"/>
      <c r="H30" s="535"/>
      <c r="I30" s="535"/>
      <c r="J30" s="535"/>
      <c r="K30" s="535"/>
      <c r="L30" s="536"/>
      <c r="M30" s="495" t="s">
        <v>50</v>
      </c>
      <c r="N30" s="496"/>
      <c r="O30" s="496"/>
      <c r="P30" s="496"/>
      <c r="Q30" s="496"/>
      <c r="R30" s="496"/>
      <c r="S30" s="496"/>
      <c r="T30" s="497"/>
      <c r="U30" s="495" t="s">
        <v>77</v>
      </c>
      <c r="V30" s="496"/>
      <c r="W30" s="496"/>
      <c r="X30" s="496"/>
      <c r="Y30" s="496"/>
      <c r="Z30" s="496"/>
      <c r="AA30" s="496"/>
      <c r="AB30" s="497"/>
      <c r="AC30" s="495" t="s">
        <v>284</v>
      </c>
      <c r="AD30" s="496"/>
      <c r="AE30" s="496"/>
      <c r="AF30" s="497"/>
    </row>
    <row r="31" spans="1:32" ht="24.95" customHeight="1">
      <c r="A31" s="533"/>
      <c r="B31" s="537"/>
      <c r="C31" s="538"/>
      <c r="D31" s="538"/>
      <c r="E31" s="538"/>
      <c r="F31" s="538"/>
      <c r="G31" s="538"/>
      <c r="H31" s="538"/>
      <c r="I31" s="538"/>
      <c r="J31" s="538"/>
      <c r="K31" s="538"/>
      <c r="L31" s="539"/>
      <c r="M31" s="510" t="s">
        <v>175</v>
      </c>
      <c r="N31" s="511"/>
      <c r="O31" s="510" t="s">
        <v>176</v>
      </c>
      <c r="P31" s="511"/>
      <c r="Q31" s="510" t="s">
        <v>198</v>
      </c>
      <c r="R31" s="511"/>
      <c r="S31" s="510" t="s">
        <v>199</v>
      </c>
      <c r="T31" s="511"/>
      <c r="U31" s="510" t="s">
        <v>175</v>
      </c>
      <c r="V31" s="511"/>
      <c r="W31" s="510" t="s">
        <v>176</v>
      </c>
      <c r="X31" s="511"/>
      <c r="Y31" s="510" t="s">
        <v>198</v>
      </c>
      <c r="Z31" s="511"/>
      <c r="AA31" s="510" t="s">
        <v>199</v>
      </c>
      <c r="AB31" s="511"/>
      <c r="AC31" s="498" t="s">
        <v>175</v>
      </c>
      <c r="AD31" s="498" t="s">
        <v>176</v>
      </c>
      <c r="AE31" s="498" t="s">
        <v>198</v>
      </c>
      <c r="AF31" s="498" t="s">
        <v>199</v>
      </c>
    </row>
    <row r="32" spans="1:32" ht="18" customHeight="1">
      <c r="A32" s="585"/>
      <c r="B32" s="589"/>
      <c r="C32" s="590"/>
      <c r="D32" s="590"/>
      <c r="E32" s="590"/>
      <c r="F32" s="590"/>
      <c r="G32" s="590"/>
      <c r="H32" s="590"/>
      <c r="I32" s="590"/>
      <c r="J32" s="590"/>
      <c r="K32" s="590"/>
      <c r="L32" s="591"/>
      <c r="M32" s="512"/>
      <c r="N32" s="513"/>
      <c r="O32" s="512"/>
      <c r="P32" s="513"/>
      <c r="Q32" s="512"/>
      <c r="R32" s="513"/>
      <c r="S32" s="512"/>
      <c r="T32" s="513"/>
      <c r="U32" s="512"/>
      <c r="V32" s="513"/>
      <c r="W32" s="512"/>
      <c r="X32" s="513"/>
      <c r="Y32" s="512"/>
      <c r="Z32" s="513"/>
      <c r="AA32" s="512"/>
      <c r="AB32" s="513"/>
      <c r="AC32" s="499"/>
      <c r="AD32" s="499"/>
      <c r="AE32" s="499"/>
      <c r="AF32" s="499"/>
    </row>
    <row r="33" spans="1:32" ht="12" customHeight="1">
      <c r="A33" s="61">
        <v>1</v>
      </c>
      <c r="B33" s="540">
        <v>2</v>
      </c>
      <c r="C33" s="540"/>
      <c r="D33" s="540"/>
      <c r="E33" s="540"/>
      <c r="F33" s="540"/>
      <c r="G33" s="540"/>
      <c r="H33" s="540"/>
      <c r="I33" s="540"/>
      <c r="J33" s="540"/>
      <c r="K33" s="540"/>
      <c r="L33" s="540"/>
      <c r="M33" s="508">
        <v>3</v>
      </c>
      <c r="N33" s="509"/>
      <c r="O33" s="508">
        <v>4</v>
      </c>
      <c r="P33" s="509"/>
      <c r="Q33" s="508">
        <v>5</v>
      </c>
      <c r="R33" s="509"/>
      <c r="S33" s="508">
        <v>9</v>
      </c>
      <c r="T33" s="509"/>
      <c r="U33" s="508">
        <v>7</v>
      </c>
      <c r="V33" s="509"/>
      <c r="W33" s="508">
        <v>8</v>
      </c>
      <c r="X33" s="509"/>
      <c r="Y33" s="508">
        <v>9</v>
      </c>
      <c r="Z33" s="509"/>
      <c r="AA33" s="508">
        <v>10</v>
      </c>
      <c r="AB33" s="509"/>
      <c r="AC33" s="122">
        <v>11</v>
      </c>
      <c r="AD33" s="122">
        <v>12</v>
      </c>
      <c r="AE33" s="122">
        <v>13</v>
      </c>
      <c r="AF33" s="122">
        <v>14</v>
      </c>
    </row>
    <row r="34" spans="1:32" ht="15" customHeight="1">
      <c r="A34" s="68"/>
      <c r="B34" s="541" t="s">
        <v>499</v>
      </c>
      <c r="C34" s="541"/>
      <c r="D34" s="541"/>
      <c r="E34" s="541"/>
      <c r="F34" s="541"/>
      <c r="G34" s="541"/>
      <c r="H34" s="541"/>
      <c r="I34" s="541"/>
      <c r="J34" s="541"/>
      <c r="K34" s="541"/>
      <c r="L34" s="541"/>
      <c r="M34" s="506"/>
      <c r="N34" s="507"/>
      <c r="O34" s="506"/>
      <c r="P34" s="507"/>
      <c r="Q34" s="504">
        <f t="shared" ref="Q34:Q39" si="1">O34-M34</f>
        <v>0</v>
      </c>
      <c r="R34" s="505"/>
      <c r="S34" s="500"/>
      <c r="T34" s="501"/>
      <c r="U34" s="506"/>
      <c r="V34" s="507"/>
      <c r="W34" s="506"/>
      <c r="X34" s="507"/>
      <c r="Y34" s="504">
        <f t="shared" ref="Y34:Y39" si="2">W34-U34</f>
        <v>0</v>
      </c>
      <c r="Z34" s="505"/>
      <c r="AA34" s="500"/>
      <c r="AB34" s="501"/>
      <c r="AC34" s="117"/>
      <c r="AD34" s="117"/>
      <c r="AE34" s="118">
        <f>AD34-AC34</f>
        <v>0</v>
      </c>
      <c r="AF34" s="123"/>
    </row>
    <row r="35" spans="1:32" ht="15" customHeight="1">
      <c r="A35" s="68"/>
      <c r="B35" s="541"/>
      <c r="C35" s="541"/>
      <c r="D35" s="541"/>
      <c r="E35" s="541"/>
      <c r="F35" s="541"/>
      <c r="G35" s="541"/>
      <c r="H35" s="541"/>
      <c r="I35" s="541"/>
      <c r="J35" s="541"/>
      <c r="K35" s="541"/>
      <c r="L35" s="541"/>
      <c r="M35" s="506"/>
      <c r="N35" s="507"/>
      <c r="O35" s="506"/>
      <c r="P35" s="507"/>
      <c r="Q35" s="504">
        <f t="shared" si="1"/>
        <v>0</v>
      </c>
      <c r="R35" s="505"/>
      <c r="S35" s="500"/>
      <c r="T35" s="501"/>
      <c r="U35" s="506"/>
      <c r="V35" s="507"/>
      <c r="W35" s="506"/>
      <c r="X35" s="507"/>
      <c r="Y35" s="504">
        <f t="shared" si="2"/>
        <v>0</v>
      </c>
      <c r="Z35" s="505"/>
      <c r="AA35" s="500"/>
      <c r="AB35" s="501"/>
      <c r="AC35" s="117"/>
      <c r="AD35" s="117"/>
      <c r="AE35" s="118">
        <f>AD35-AC35</f>
        <v>0</v>
      </c>
      <c r="AF35" s="123"/>
    </row>
    <row r="36" spans="1:32" ht="15" customHeight="1">
      <c r="A36" s="68"/>
      <c r="B36" s="541"/>
      <c r="C36" s="541"/>
      <c r="D36" s="541"/>
      <c r="E36" s="541"/>
      <c r="F36" s="541"/>
      <c r="G36" s="541"/>
      <c r="H36" s="541"/>
      <c r="I36" s="541"/>
      <c r="J36" s="541"/>
      <c r="K36" s="541"/>
      <c r="L36" s="541"/>
      <c r="M36" s="506"/>
      <c r="N36" s="507"/>
      <c r="O36" s="506"/>
      <c r="P36" s="507"/>
      <c r="Q36" s="504">
        <f t="shared" si="1"/>
        <v>0</v>
      </c>
      <c r="R36" s="505"/>
      <c r="S36" s="500"/>
      <c r="T36" s="501"/>
      <c r="U36" s="506"/>
      <c r="V36" s="507"/>
      <c r="W36" s="506"/>
      <c r="X36" s="507"/>
      <c r="Y36" s="504">
        <f t="shared" si="2"/>
        <v>0</v>
      </c>
      <c r="Z36" s="505"/>
      <c r="AA36" s="500"/>
      <c r="AB36" s="501"/>
      <c r="AC36" s="117"/>
      <c r="AD36" s="117"/>
      <c r="AE36" s="118">
        <f>AD36-AC36</f>
        <v>0</v>
      </c>
      <c r="AF36" s="123"/>
    </row>
    <row r="37" spans="1:32" ht="15" customHeight="1">
      <c r="A37" s="68"/>
      <c r="B37" s="541"/>
      <c r="C37" s="541"/>
      <c r="D37" s="541"/>
      <c r="E37" s="541"/>
      <c r="F37" s="541"/>
      <c r="G37" s="541"/>
      <c r="H37" s="541"/>
      <c r="I37" s="541"/>
      <c r="J37" s="541"/>
      <c r="K37" s="541"/>
      <c r="L37" s="541"/>
      <c r="M37" s="506"/>
      <c r="N37" s="507"/>
      <c r="O37" s="506"/>
      <c r="P37" s="507"/>
      <c r="Q37" s="504">
        <f t="shared" si="1"/>
        <v>0</v>
      </c>
      <c r="R37" s="505"/>
      <c r="S37" s="500"/>
      <c r="T37" s="501"/>
      <c r="U37" s="506"/>
      <c r="V37" s="507"/>
      <c r="W37" s="506"/>
      <c r="X37" s="507"/>
      <c r="Y37" s="504">
        <f t="shared" si="2"/>
        <v>0</v>
      </c>
      <c r="Z37" s="505"/>
      <c r="AA37" s="500"/>
      <c r="AB37" s="501"/>
      <c r="AC37" s="117"/>
      <c r="AD37" s="117"/>
      <c r="AE37" s="118">
        <f>AD37-AC37</f>
        <v>0</v>
      </c>
      <c r="AF37" s="123"/>
    </row>
    <row r="38" spans="1:32" ht="15" customHeight="1">
      <c r="A38" s="68"/>
      <c r="B38" s="541"/>
      <c r="C38" s="541"/>
      <c r="D38" s="541"/>
      <c r="E38" s="541"/>
      <c r="F38" s="541"/>
      <c r="G38" s="541"/>
      <c r="H38" s="541"/>
      <c r="I38" s="541"/>
      <c r="J38" s="541"/>
      <c r="K38" s="541"/>
      <c r="L38" s="541"/>
      <c r="M38" s="506"/>
      <c r="N38" s="507"/>
      <c r="O38" s="506"/>
      <c r="P38" s="507"/>
      <c r="Q38" s="504">
        <f t="shared" si="1"/>
        <v>0</v>
      </c>
      <c r="R38" s="505"/>
      <c r="S38" s="500"/>
      <c r="T38" s="501"/>
      <c r="U38" s="506"/>
      <c r="V38" s="507"/>
      <c r="W38" s="506"/>
      <c r="X38" s="507"/>
      <c r="Y38" s="504">
        <f t="shared" si="2"/>
        <v>0</v>
      </c>
      <c r="Z38" s="505"/>
      <c r="AA38" s="500"/>
      <c r="AB38" s="501"/>
      <c r="AC38" s="117"/>
      <c r="AD38" s="117"/>
      <c r="AE38" s="118">
        <f>AD38-AC38</f>
        <v>0</v>
      </c>
      <c r="AF38" s="123"/>
    </row>
    <row r="39" spans="1:32" ht="21" customHeight="1">
      <c r="A39" s="529" t="s">
        <v>51</v>
      </c>
      <c r="B39" s="530"/>
      <c r="C39" s="530"/>
      <c r="D39" s="530"/>
      <c r="E39" s="530"/>
      <c r="F39" s="530"/>
      <c r="G39" s="530"/>
      <c r="H39" s="530"/>
      <c r="I39" s="530"/>
      <c r="J39" s="530"/>
      <c r="K39" s="530"/>
      <c r="L39" s="531"/>
      <c r="M39" s="504">
        <f>SUM(M34:M38)</f>
        <v>0</v>
      </c>
      <c r="N39" s="505"/>
      <c r="O39" s="504">
        <f>SUM(O34:O38)</f>
        <v>0</v>
      </c>
      <c r="P39" s="505"/>
      <c r="Q39" s="504">
        <f t="shared" si="1"/>
        <v>0</v>
      </c>
      <c r="R39" s="505"/>
      <c r="S39" s="500"/>
      <c r="T39" s="501"/>
      <c r="U39" s="504">
        <f>SUM(U34:U38)</f>
        <v>0</v>
      </c>
      <c r="V39" s="505"/>
      <c r="W39" s="504">
        <f>SUM(W34:W38)</f>
        <v>0</v>
      </c>
      <c r="X39" s="505"/>
      <c r="Y39" s="504">
        <f t="shared" si="2"/>
        <v>0</v>
      </c>
      <c r="Z39" s="505"/>
      <c r="AA39" s="500"/>
      <c r="AB39" s="501"/>
      <c r="AC39" s="118">
        <f>SUM(AC34:AC38)</f>
        <v>0</v>
      </c>
      <c r="AD39" s="118">
        <f>SUM(AD34:AD38)</f>
        <v>0</v>
      </c>
      <c r="AE39" s="118">
        <f>SUM(AE34:AE38)</f>
        <v>0</v>
      </c>
      <c r="AF39" s="123"/>
    </row>
    <row r="40" spans="1:32" ht="14.25" customHeight="1">
      <c r="A40" s="529" t="s">
        <v>52</v>
      </c>
      <c r="B40" s="530"/>
      <c r="C40" s="530"/>
      <c r="D40" s="530"/>
      <c r="E40" s="530"/>
      <c r="F40" s="530"/>
      <c r="G40" s="530"/>
      <c r="H40" s="530"/>
      <c r="I40" s="530"/>
      <c r="J40" s="530"/>
      <c r="K40" s="530"/>
      <c r="L40" s="531"/>
      <c r="M40" s="500"/>
      <c r="N40" s="501"/>
      <c r="O40" s="500"/>
      <c r="P40" s="501"/>
      <c r="Q40" s="500"/>
      <c r="R40" s="501"/>
      <c r="S40" s="502"/>
      <c r="T40" s="503"/>
      <c r="U40" s="500"/>
      <c r="V40" s="501"/>
      <c r="W40" s="500"/>
      <c r="X40" s="501"/>
      <c r="Y40" s="500"/>
      <c r="Z40" s="501"/>
      <c r="AA40" s="502"/>
      <c r="AB40" s="503"/>
      <c r="AC40" s="123"/>
      <c r="AD40" s="123"/>
      <c r="AE40" s="124"/>
      <c r="AF40" s="124"/>
    </row>
    <row r="41" spans="1:32" ht="15" customHeight="1">
      <c r="A41" s="125"/>
      <c r="B41" s="125"/>
      <c r="C41" s="125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532" t="s">
        <v>47</v>
      </c>
      <c r="B42" s="534" t="s">
        <v>179</v>
      </c>
      <c r="C42" s="535"/>
      <c r="D42" s="535"/>
      <c r="E42" s="535"/>
      <c r="F42" s="535"/>
      <c r="G42" s="535"/>
      <c r="H42" s="535"/>
      <c r="I42" s="535"/>
      <c r="J42" s="535"/>
      <c r="K42" s="535"/>
      <c r="L42" s="536"/>
      <c r="M42" s="495" t="s">
        <v>285</v>
      </c>
      <c r="N42" s="496"/>
      <c r="O42" s="496"/>
      <c r="P42" s="496"/>
      <c r="Q42" s="496"/>
      <c r="R42" s="496"/>
      <c r="S42" s="496"/>
      <c r="T42" s="497"/>
      <c r="U42" s="495" t="s">
        <v>96</v>
      </c>
      <c r="V42" s="496"/>
      <c r="W42" s="496"/>
      <c r="X42" s="496"/>
      <c r="Y42" s="496"/>
      <c r="Z42" s="496"/>
      <c r="AA42" s="496"/>
      <c r="AB42" s="497"/>
      <c r="AC42" s="495" t="s">
        <v>286</v>
      </c>
      <c r="AD42" s="496"/>
      <c r="AE42" s="496"/>
      <c r="AF42" s="497"/>
    </row>
    <row r="43" spans="1:32" ht="15.75" customHeight="1">
      <c r="A43" s="533"/>
      <c r="B43" s="537"/>
      <c r="C43" s="538"/>
      <c r="D43" s="538"/>
      <c r="E43" s="538"/>
      <c r="F43" s="538"/>
      <c r="G43" s="538"/>
      <c r="H43" s="538"/>
      <c r="I43" s="538"/>
      <c r="J43" s="538"/>
      <c r="K43" s="538"/>
      <c r="L43" s="539"/>
      <c r="M43" s="510" t="s">
        <v>175</v>
      </c>
      <c r="N43" s="511"/>
      <c r="O43" s="510" t="s">
        <v>176</v>
      </c>
      <c r="P43" s="511"/>
      <c r="Q43" s="510" t="s">
        <v>198</v>
      </c>
      <c r="R43" s="511"/>
      <c r="S43" s="510" t="s">
        <v>199</v>
      </c>
      <c r="T43" s="511"/>
      <c r="U43" s="510" t="s">
        <v>175</v>
      </c>
      <c r="V43" s="511"/>
      <c r="W43" s="510" t="s">
        <v>176</v>
      </c>
      <c r="X43" s="511"/>
      <c r="Y43" s="510" t="s">
        <v>198</v>
      </c>
      <c r="Z43" s="511"/>
      <c r="AA43" s="510" t="s">
        <v>199</v>
      </c>
      <c r="AB43" s="511"/>
      <c r="AC43" s="498" t="s">
        <v>175</v>
      </c>
      <c r="AD43" s="498" t="s">
        <v>176</v>
      </c>
      <c r="AE43" s="498" t="s">
        <v>198</v>
      </c>
      <c r="AF43" s="498" t="s">
        <v>199</v>
      </c>
    </row>
    <row r="44" spans="1:32" ht="25.5" customHeight="1">
      <c r="A44" s="533"/>
      <c r="B44" s="537"/>
      <c r="C44" s="538"/>
      <c r="D44" s="538"/>
      <c r="E44" s="538"/>
      <c r="F44" s="538"/>
      <c r="G44" s="538"/>
      <c r="H44" s="538"/>
      <c r="I44" s="538"/>
      <c r="J44" s="538"/>
      <c r="K44" s="538"/>
      <c r="L44" s="539"/>
      <c r="M44" s="512"/>
      <c r="N44" s="513"/>
      <c r="O44" s="512"/>
      <c r="P44" s="513"/>
      <c r="Q44" s="512"/>
      <c r="R44" s="513"/>
      <c r="S44" s="512"/>
      <c r="T44" s="513"/>
      <c r="U44" s="512"/>
      <c r="V44" s="513"/>
      <c r="W44" s="512"/>
      <c r="X44" s="513"/>
      <c r="Y44" s="512"/>
      <c r="Z44" s="513"/>
      <c r="AA44" s="512"/>
      <c r="AB44" s="513"/>
      <c r="AC44" s="499"/>
      <c r="AD44" s="499"/>
      <c r="AE44" s="499"/>
      <c r="AF44" s="499"/>
    </row>
    <row r="45" spans="1:32" ht="12" customHeight="1">
      <c r="A45" s="61">
        <v>1</v>
      </c>
      <c r="B45" s="540">
        <v>2</v>
      </c>
      <c r="C45" s="540"/>
      <c r="D45" s="540"/>
      <c r="E45" s="540"/>
      <c r="F45" s="540"/>
      <c r="G45" s="540"/>
      <c r="H45" s="540"/>
      <c r="I45" s="540"/>
      <c r="J45" s="540"/>
      <c r="K45" s="540"/>
      <c r="L45" s="540"/>
      <c r="M45" s="508">
        <v>15</v>
      </c>
      <c r="N45" s="509"/>
      <c r="O45" s="508">
        <v>16</v>
      </c>
      <c r="P45" s="509"/>
      <c r="Q45" s="508">
        <v>17</v>
      </c>
      <c r="R45" s="509"/>
      <c r="S45" s="508">
        <v>18</v>
      </c>
      <c r="T45" s="509"/>
      <c r="U45" s="508">
        <v>19</v>
      </c>
      <c r="V45" s="509"/>
      <c r="W45" s="508">
        <v>20</v>
      </c>
      <c r="X45" s="509"/>
      <c r="Y45" s="508">
        <v>21</v>
      </c>
      <c r="Z45" s="509"/>
      <c r="AA45" s="508">
        <v>22</v>
      </c>
      <c r="AB45" s="509"/>
      <c r="AC45" s="122">
        <v>23</v>
      </c>
      <c r="AD45" s="122">
        <v>24</v>
      </c>
      <c r="AE45" s="122">
        <v>25</v>
      </c>
      <c r="AF45" s="122">
        <v>26</v>
      </c>
    </row>
    <row r="46" spans="1:32" ht="15" customHeight="1">
      <c r="A46" s="68"/>
      <c r="B46" s="541" t="s">
        <v>516</v>
      </c>
      <c r="C46" s="541"/>
      <c r="D46" s="541"/>
      <c r="E46" s="541"/>
      <c r="F46" s="541"/>
      <c r="G46" s="541"/>
      <c r="H46" s="541"/>
      <c r="I46" s="541"/>
      <c r="J46" s="541"/>
      <c r="K46" s="541"/>
      <c r="L46" s="541"/>
      <c r="M46" s="506"/>
      <c r="N46" s="507"/>
      <c r="O46" s="506"/>
      <c r="P46" s="507"/>
      <c r="Q46" s="504">
        <f t="shared" ref="Q46:Q51" si="3">O46-M46</f>
        <v>0</v>
      </c>
      <c r="R46" s="505"/>
      <c r="S46" s="500"/>
      <c r="T46" s="501"/>
      <c r="U46" s="506"/>
      <c r="V46" s="507"/>
      <c r="W46" s="506"/>
      <c r="X46" s="507"/>
      <c r="Y46" s="504">
        <f t="shared" ref="Y46:Y51" si="4">W46-U46</f>
        <v>0</v>
      </c>
      <c r="Z46" s="505"/>
      <c r="AA46" s="500"/>
      <c r="AB46" s="501"/>
      <c r="AC46" s="118">
        <f>M34+U34+AC34+M46+U46</f>
        <v>0</v>
      </c>
      <c r="AD46" s="118"/>
      <c r="AE46" s="118">
        <f>AD46-AC46</f>
        <v>0</v>
      </c>
      <c r="AF46" s="123"/>
    </row>
    <row r="47" spans="1:32" ht="15" customHeight="1">
      <c r="A47" s="68"/>
      <c r="B47" s="541"/>
      <c r="C47" s="541"/>
      <c r="D47" s="541"/>
      <c r="E47" s="541"/>
      <c r="F47" s="541"/>
      <c r="G47" s="541"/>
      <c r="H47" s="541"/>
      <c r="I47" s="541"/>
      <c r="J47" s="541"/>
      <c r="K47" s="541"/>
      <c r="L47" s="541"/>
      <c r="M47" s="506"/>
      <c r="N47" s="507"/>
      <c r="O47" s="506"/>
      <c r="P47" s="507"/>
      <c r="Q47" s="504">
        <f t="shared" si="3"/>
        <v>0</v>
      </c>
      <c r="R47" s="505"/>
      <c r="S47" s="500"/>
      <c r="T47" s="501"/>
      <c r="U47" s="506"/>
      <c r="V47" s="507"/>
      <c r="W47" s="506"/>
      <c r="X47" s="507"/>
      <c r="Y47" s="504">
        <f t="shared" si="4"/>
        <v>0</v>
      </c>
      <c r="Z47" s="505"/>
      <c r="AA47" s="500"/>
      <c r="AB47" s="501"/>
      <c r="AC47" s="118">
        <f>M35+U35+AC35+M47+U47</f>
        <v>0</v>
      </c>
      <c r="AD47" s="118">
        <f>O35+W35+AD35+O47+W47</f>
        <v>0</v>
      </c>
      <c r="AE47" s="118">
        <f>AD47-AC47</f>
        <v>0</v>
      </c>
      <c r="AF47" s="123"/>
    </row>
    <row r="48" spans="1:32" ht="15" customHeight="1">
      <c r="A48" s="68"/>
      <c r="B48" s="541"/>
      <c r="C48" s="541"/>
      <c r="D48" s="541"/>
      <c r="E48" s="541"/>
      <c r="F48" s="541"/>
      <c r="G48" s="541"/>
      <c r="H48" s="541"/>
      <c r="I48" s="541"/>
      <c r="J48" s="541"/>
      <c r="K48" s="541"/>
      <c r="L48" s="541"/>
      <c r="M48" s="506"/>
      <c r="N48" s="507"/>
      <c r="O48" s="506"/>
      <c r="P48" s="507"/>
      <c r="Q48" s="504">
        <f t="shared" si="3"/>
        <v>0</v>
      </c>
      <c r="R48" s="505"/>
      <c r="S48" s="500"/>
      <c r="T48" s="501"/>
      <c r="U48" s="506"/>
      <c r="V48" s="507"/>
      <c r="W48" s="506"/>
      <c r="X48" s="507"/>
      <c r="Y48" s="504">
        <f t="shared" si="4"/>
        <v>0</v>
      </c>
      <c r="Z48" s="505"/>
      <c r="AA48" s="500"/>
      <c r="AB48" s="501"/>
      <c r="AC48" s="118">
        <f>M36+U36+AC36+M48+U48</f>
        <v>0</v>
      </c>
      <c r="AD48" s="118">
        <f>O36+W36+AD36+O48+W48</f>
        <v>0</v>
      </c>
      <c r="AE48" s="118">
        <f>AD48-AC48</f>
        <v>0</v>
      </c>
      <c r="AF48" s="123"/>
    </row>
    <row r="49" spans="1:32" ht="15" customHeight="1">
      <c r="A49" s="68"/>
      <c r="B49" s="541"/>
      <c r="C49" s="541"/>
      <c r="D49" s="541"/>
      <c r="E49" s="541"/>
      <c r="F49" s="541"/>
      <c r="G49" s="541"/>
      <c r="H49" s="541"/>
      <c r="I49" s="541"/>
      <c r="J49" s="541"/>
      <c r="K49" s="541"/>
      <c r="L49" s="541"/>
      <c r="M49" s="506"/>
      <c r="N49" s="507"/>
      <c r="O49" s="506"/>
      <c r="P49" s="507"/>
      <c r="Q49" s="504">
        <f t="shared" si="3"/>
        <v>0</v>
      </c>
      <c r="R49" s="505"/>
      <c r="S49" s="500"/>
      <c r="T49" s="501"/>
      <c r="U49" s="506"/>
      <c r="V49" s="507"/>
      <c r="W49" s="506"/>
      <c r="X49" s="507"/>
      <c r="Y49" s="504">
        <f t="shared" si="4"/>
        <v>0</v>
      </c>
      <c r="Z49" s="505"/>
      <c r="AA49" s="500"/>
      <c r="AB49" s="501"/>
      <c r="AC49" s="118">
        <f>M37+U37+AC37+M49+U49</f>
        <v>0</v>
      </c>
      <c r="AD49" s="118">
        <f>O37+W37+AD37+O49+W49</f>
        <v>0</v>
      </c>
      <c r="AE49" s="118">
        <f>AD49-AC49</f>
        <v>0</v>
      </c>
      <c r="AF49" s="123"/>
    </row>
    <row r="50" spans="1:32" ht="15" customHeight="1">
      <c r="A50" s="68"/>
      <c r="B50" s="541"/>
      <c r="C50" s="541"/>
      <c r="D50" s="541"/>
      <c r="E50" s="541"/>
      <c r="F50" s="541"/>
      <c r="G50" s="541"/>
      <c r="H50" s="541"/>
      <c r="I50" s="541"/>
      <c r="J50" s="541"/>
      <c r="K50" s="541"/>
      <c r="L50" s="541"/>
      <c r="M50" s="506"/>
      <c r="N50" s="507"/>
      <c r="O50" s="506"/>
      <c r="P50" s="507"/>
      <c r="Q50" s="504">
        <f t="shared" si="3"/>
        <v>0</v>
      </c>
      <c r="R50" s="505"/>
      <c r="S50" s="500"/>
      <c r="T50" s="501"/>
      <c r="U50" s="506"/>
      <c r="V50" s="507"/>
      <c r="W50" s="506"/>
      <c r="X50" s="507"/>
      <c r="Y50" s="504">
        <f t="shared" si="4"/>
        <v>0</v>
      </c>
      <c r="Z50" s="505"/>
      <c r="AA50" s="500"/>
      <c r="AB50" s="501"/>
      <c r="AC50" s="118">
        <f>M38+U38+AC38+M50+U50</f>
        <v>0</v>
      </c>
      <c r="AD50" s="118">
        <f>O38+W38+AD38+O50+W50</f>
        <v>0</v>
      </c>
      <c r="AE50" s="118">
        <f>AD50-AC50</f>
        <v>0</v>
      </c>
      <c r="AF50" s="123"/>
    </row>
    <row r="51" spans="1:32" ht="18" customHeight="1">
      <c r="A51" s="529" t="s">
        <v>51</v>
      </c>
      <c r="B51" s="530"/>
      <c r="C51" s="530"/>
      <c r="D51" s="530"/>
      <c r="E51" s="530"/>
      <c r="F51" s="530"/>
      <c r="G51" s="530"/>
      <c r="H51" s="530"/>
      <c r="I51" s="530"/>
      <c r="J51" s="530"/>
      <c r="K51" s="530"/>
      <c r="L51" s="531"/>
      <c r="M51" s="504">
        <f>SUM(M46:M50)</f>
        <v>0</v>
      </c>
      <c r="N51" s="505"/>
      <c r="O51" s="504">
        <f>SUM(O46:O50)</f>
        <v>0</v>
      </c>
      <c r="P51" s="505"/>
      <c r="Q51" s="504">
        <f t="shared" si="3"/>
        <v>0</v>
      </c>
      <c r="R51" s="505"/>
      <c r="S51" s="500"/>
      <c r="T51" s="501"/>
      <c r="U51" s="504">
        <f>SUM(U46:U50)</f>
        <v>0</v>
      </c>
      <c r="V51" s="505"/>
      <c r="W51" s="504">
        <f>SUM(W46:W50)</f>
        <v>0</v>
      </c>
      <c r="X51" s="505"/>
      <c r="Y51" s="504">
        <f t="shared" si="4"/>
        <v>0</v>
      </c>
      <c r="Z51" s="505"/>
      <c r="AA51" s="500"/>
      <c r="AB51" s="501"/>
      <c r="AC51" s="118">
        <f>SUM(AC46:AC50)</f>
        <v>0</v>
      </c>
      <c r="AD51" s="118">
        <f>SUM(AD46:AD50)</f>
        <v>0</v>
      </c>
      <c r="AE51" s="118">
        <f>SUM(AE46:AE50)</f>
        <v>0</v>
      </c>
      <c r="AF51" s="123"/>
    </row>
    <row r="52" spans="1:32" ht="15" customHeight="1">
      <c r="A52" s="529" t="s">
        <v>52</v>
      </c>
      <c r="B52" s="530"/>
      <c r="C52" s="530"/>
      <c r="D52" s="530"/>
      <c r="E52" s="530"/>
      <c r="F52" s="530"/>
      <c r="G52" s="530"/>
      <c r="H52" s="530"/>
      <c r="I52" s="530"/>
      <c r="J52" s="530"/>
      <c r="K52" s="530"/>
      <c r="L52" s="531"/>
      <c r="M52" s="500"/>
      <c r="N52" s="501"/>
      <c r="O52" s="500"/>
      <c r="P52" s="501"/>
      <c r="Q52" s="500"/>
      <c r="R52" s="501"/>
      <c r="S52" s="502"/>
      <c r="T52" s="503"/>
      <c r="U52" s="500"/>
      <c r="V52" s="501"/>
      <c r="W52" s="500"/>
      <c r="X52" s="501"/>
      <c r="Y52" s="500"/>
      <c r="Z52" s="501"/>
      <c r="AA52" s="502"/>
      <c r="AB52" s="503"/>
      <c r="AC52" s="123"/>
      <c r="AD52" s="123"/>
      <c r="AE52" s="124"/>
      <c r="AF52" s="124"/>
    </row>
    <row r="53" spans="1:32" ht="5.25" customHeight="1">
      <c r="A53" s="125"/>
      <c r="B53" s="125"/>
      <c r="C53" s="125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1" customFormat="1" ht="12.75" customHeight="1">
      <c r="A54" s="111"/>
      <c r="B54" s="111"/>
      <c r="C54" s="111" t="s">
        <v>294</v>
      </c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</row>
    <row r="55" spans="1:32" s="54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27"/>
      <c r="L55" s="15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574" t="s">
        <v>170</v>
      </c>
      <c r="AE55" s="574"/>
      <c r="AF55" s="574"/>
    </row>
    <row r="56" spans="1:32" s="55" customFormat="1" ht="17.25" customHeight="1">
      <c r="A56" s="575" t="s">
        <v>153</v>
      </c>
      <c r="B56" s="475" t="s">
        <v>240</v>
      </c>
      <c r="C56" s="399"/>
      <c r="D56" s="452" t="s">
        <v>243</v>
      </c>
      <c r="E56" s="452"/>
      <c r="F56" s="452" t="s">
        <v>154</v>
      </c>
      <c r="G56" s="452"/>
      <c r="H56" s="452" t="s">
        <v>488</v>
      </c>
      <c r="I56" s="452"/>
      <c r="J56" s="452" t="s">
        <v>490</v>
      </c>
      <c r="K56" s="452"/>
      <c r="L56" s="613" t="s">
        <v>489</v>
      </c>
      <c r="M56" s="613"/>
      <c r="N56" s="613"/>
      <c r="O56" s="613"/>
      <c r="P56" s="613"/>
      <c r="Q56" s="613"/>
      <c r="R56" s="613"/>
      <c r="S56" s="613"/>
      <c r="T56" s="613"/>
      <c r="U56" s="613"/>
      <c r="V56" s="376" t="s">
        <v>241</v>
      </c>
      <c r="W56" s="376"/>
      <c r="X56" s="376"/>
      <c r="Y56" s="376"/>
      <c r="Z56" s="376"/>
      <c r="AA56" s="475" t="s">
        <v>242</v>
      </c>
      <c r="AB56" s="476"/>
      <c r="AC56" s="476"/>
      <c r="AD56" s="476"/>
      <c r="AE56" s="476"/>
      <c r="AF56" s="399"/>
    </row>
    <row r="57" spans="1:32" s="55" customFormat="1" ht="24.75" customHeight="1">
      <c r="A57" s="575"/>
      <c r="B57" s="572"/>
      <c r="C57" s="573"/>
      <c r="D57" s="452"/>
      <c r="E57" s="452"/>
      <c r="F57" s="452"/>
      <c r="G57" s="452"/>
      <c r="H57" s="452"/>
      <c r="I57" s="452"/>
      <c r="J57" s="452"/>
      <c r="K57" s="452"/>
      <c r="L57" s="452" t="s">
        <v>216</v>
      </c>
      <c r="M57" s="452"/>
      <c r="N57" s="376" t="s">
        <v>470</v>
      </c>
      <c r="O57" s="376"/>
      <c r="P57" s="452" t="s">
        <v>221</v>
      </c>
      <c r="Q57" s="452"/>
      <c r="R57" s="452"/>
      <c r="S57" s="452"/>
      <c r="T57" s="452"/>
      <c r="U57" s="452"/>
      <c r="V57" s="376"/>
      <c r="W57" s="376"/>
      <c r="X57" s="376"/>
      <c r="Y57" s="376"/>
      <c r="Z57" s="376"/>
      <c r="AA57" s="572"/>
      <c r="AB57" s="524"/>
      <c r="AC57" s="524"/>
      <c r="AD57" s="524"/>
      <c r="AE57" s="524"/>
      <c r="AF57" s="573"/>
    </row>
    <row r="58" spans="1:32" s="56" customFormat="1" ht="85.5" customHeight="1">
      <c r="A58" s="575"/>
      <c r="B58" s="477"/>
      <c r="C58" s="400"/>
      <c r="D58" s="452"/>
      <c r="E58" s="452"/>
      <c r="F58" s="452"/>
      <c r="G58" s="452"/>
      <c r="H58" s="452"/>
      <c r="I58" s="452"/>
      <c r="J58" s="452"/>
      <c r="K58" s="452"/>
      <c r="L58" s="452"/>
      <c r="M58" s="452"/>
      <c r="N58" s="376"/>
      <c r="O58" s="376"/>
      <c r="P58" s="452" t="s">
        <v>217</v>
      </c>
      <c r="Q58" s="452"/>
      <c r="R58" s="452" t="s">
        <v>218</v>
      </c>
      <c r="S58" s="452"/>
      <c r="T58" s="452" t="s">
        <v>219</v>
      </c>
      <c r="U58" s="452"/>
      <c r="V58" s="376"/>
      <c r="W58" s="376"/>
      <c r="X58" s="376"/>
      <c r="Y58" s="376"/>
      <c r="Z58" s="376"/>
      <c r="AA58" s="477"/>
      <c r="AB58" s="478"/>
      <c r="AC58" s="478"/>
      <c r="AD58" s="478"/>
      <c r="AE58" s="478"/>
      <c r="AF58" s="400"/>
    </row>
    <row r="59" spans="1:32" s="55" customFormat="1" ht="12" customHeight="1">
      <c r="A59" s="128">
        <v>1</v>
      </c>
      <c r="B59" s="453">
        <v>2</v>
      </c>
      <c r="C59" s="455"/>
      <c r="D59" s="452">
        <v>3</v>
      </c>
      <c r="E59" s="452"/>
      <c r="F59" s="452">
        <v>4</v>
      </c>
      <c r="G59" s="452"/>
      <c r="H59" s="452">
        <v>5</v>
      </c>
      <c r="I59" s="452"/>
      <c r="J59" s="452">
        <v>6</v>
      </c>
      <c r="K59" s="452"/>
      <c r="L59" s="453">
        <v>7</v>
      </c>
      <c r="M59" s="455"/>
      <c r="N59" s="453">
        <v>8</v>
      </c>
      <c r="O59" s="455"/>
      <c r="P59" s="452">
        <v>9</v>
      </c>
      <c r="Q59" s="452"/>
      <c r="R59" s="575">
        <v>10</v>
      </c>
      <c r="S59" s="575"/>
      <c r="T59" s="452">
        <v>11</v>
      </c>
      <c r="U59" s="452"/>
      <c r="V59" s="453">
        <v>12</v>
      </c>
      <c r="W59" s="454"/>
      <c r="X59" s="454"/>
      <c r="Y59" s="454"/>
      <c r="Z59" s="455"/>
      <c r="AA59" s="452">
        <v>13</v>
      </c>
      <c r="AB59" s="452"/>
      <c r="AC59" s="452"/>
      <c r="AD59" s="452"/>
      <c r="AE59" s="452"/>
      <c r="AF59" s="452"/>
    </row>
    <row r="60" spans="1:32" s="55" customFormat="1" ht="20.100000000000001" customHeight="1">
      <c r="A60" s="129"/>
      <c r="B60" s="542"/>
      <c r="C60" s="543"/>
      <c r="D60" s="516"/>
      <c r="E60" s="516"/>
      <c r="F60" s="527"/>
      <c r="G60" s="527"/>
      <c r="H60" s="527"/>
      <c r="I60" s="527"/>
      <c r="J60" s="527"/>
      <c r="K60" s="527"/>
      <c r="L60" s="527"/>
      <c r="M60" s="527"/>
      <c r="N60" s="504">
        <f>SUM(P60,R60,T60)</f>
        <v>0</v>
      </c>
      <c r="O60" s="505"/>
      <c r="P60" s="527"/>
      <c r="Q60" s="527"/>
      <c r="R60" s="527"/>
      <c r="S60" s="527"/>
      <c r="T60" s="527"/>
      <c r="U60" s="527"/>
      <c r="V60" s="580"/>
      <c r="W60" s="581"/>
      <c r="X60" s="581"/>
      <c r="Y60" s="581"/>
      <c r="Z60" s="582"/>
      <c r="AA60" s="525"/>
      <c r="AB60" s="525"/>
      <c r="AC60" s="525"/>
      <c r="AD60" s="525"/>
      <c r="AE60" s="525"/>
      <c r="AF60" s="525"/>
    </row>
    <row r="61" spans="1:32" s="55" customFormat="1" ht="20.100000000000001" customHeight="1">
      <c r="A61" s="129"/>
      <c r="B61" s="542"/>
      <c r="C61" s="543"/>
      <c r="D61" s="516"/>
      <c r="E61" s="516"/>
      <c r="F61" s="527"/>
      <c r="G61" s="527"/>
      <c r="H61" s="527"/>
      <c r="I61" s="527"/>
      <c r="J61" s="527"/>
      <c r="K61" s="527"/>
      <c r="L61" s="527"/>
      <c r="M61" s="527"/>
      <c r="N61" s="504">
        <f>SUM(P61,R61,T61)</f>
        <v>0</v>
      </c>
      <c r="O61" s="505"/>
      <c r="P61" s="527"/>
      <c r="Q61" s="527"/>
      <c r="R61" s="527"/>
      <c r="S61" s="527"/>
      <c r="T61" s="527"/>
      <c r="U61" s="527"/>
      <c r="V61" s="580"/>
      <c r="W61" s="581"/>
      <c r="X61" s="581"/>
      <c r="Y61" s="581"/>
      <c r="Z61" s="582"/>
      <c r="AA61" s="525"/>
      <c r="AB61" s="525"/>
      <c r="AC61" s="525"/>
      <c r="AD61" s="525"/>
      <c r="AE61" s="525"/>
      <c r="AF61" s="525"/>
    </row>
    <row r="62" spans="1:32" s="55" customFormat="1" ht="20.100000000000001" customHeight="1">
      <c r="A62" s="129"/>
      <c r="B62" s="542"/>
      <c r="C62" s="543"/>
      <c r="D62" s="516"/>
      <c r="E62" s="516"/>
      <c r="F62" s="527"/>
      <c r="G62" s="527"/>
      <c r="H62" s="527"/>
      <c r="I62" s="527"/>
      <c r="J62" s="527"/>
      <c r="K62" s="527"/>
      <c r="L62" s="527"/>
      <c r="M62" s="527"/>
      <c r="N62" s="504">
        <f>SUM(P62,R62,T62)</f>
        <v>0</v>
      </c>
      <c r="O62" s="505"/>
      <c r="P62" s="527"/>
      <c r="Q62" s="527"/>
      <c r="R62" s="527"/>
      <c r="S62" s="527"/>
      <c r="T62" s="527"/>
      <c r="U62" s="527"/>
      <c r="V62" s="580"/>
      <c r="W62" s="581"/>
      <c r="X62" s="581"/>
      <c r="Y62" s="581"/>
      <c r="Z62" s="582"/>
      <c r="AA62" s="525"/>
      <c r="AB62" s="525"/>
      <c r="AC62" s="525"/>
      <c r="AD62" s="525"/>
      <c r="AE62" s="525"/>
      <c r="AF62" s="525"/>
    </row>
    <row r="63" spans="1:32" s="55" customFormat="1" ht="20.100000000000001" customHeight="1">
      <c r="A63" s="129"/>
      <c r="B63" s="542"/>
      <c r="C63" s="543"/>
      <c r="D63" s="516"/>
      <c r="E63" s="516"/>
      <c r="F63" s="527"/>
      <c r="G63" s="527"/>
      <c r="H63" s="527"/>
      <c r="I63" s="527"/>
      <c r="J63" s="527"/>
      <c r="K63" s="527"/>
      <c r="L63" s="527"/>
      <c r="M63" s="527"/>
      <c r="N63" s="504">
        <f>SUM(P63,R63,T63)</f>
        <v>0</v>
      </c>
      <c r="O63" s="505"/>
      <c r="P63" s="527"/>
      <c r="Q63" s="527"/>
      <c r="R63" s="527"/>
      <c r="S63" s="527"/>
      <c r="T63" s="527"/>
      <c r="U63" s="527"/>
      <c r="V63" s="580"/>
      <c r="W63" s="581"/>
      <c r="X63" s="581"/>
      <c r="Y63" s="581"/>
      <c r="Z63" s="582"/>
      <c r="AA63" s="525"/>
      <c r="AB63" s="525"/>
      <c r="AC63" s="525"/>
      <c r="AD63" s="525"/>
      <c r="AE63" s="525"/>
      <c r="AF63" s="525"/>
    </row>
    <row r="64" spans="1:32" s="55" customFormat="1" ht="20.100000000000001" customHeight="1">
      <c r="A64" s="129"/>
      <c r="B64" s="542"/>
      <c r="C64" s="543"/>
      <c r="D64" s="516"/>
      <c r="E64" s="516"/>
      <c r="F64" s="527"/>
      <c r="G64" s="527"/>
      <c r="H64" s="527"/>
      <c r="I64" s="527"/>
      <c r="J64" s="527"/>
      <c r="K64" s="527"/>
      <c r="L64" s="527"/>
      <c r="M64" s="527"/>
      <c r="N64" s="504">
        <f>SUM(P64,R64,T64)</f>
        <v>0</v>
      </c>
      <c r="O64" s="505"/>
      <c r="P64" s="527"/>
      <c r="Q64" s="527"/>
      <c r="R64" s="527"/>
      <c r="S64" s="527"/>
      <c r="T64" s="527"/>
      <c r="U64" s="527"/>
      <c r="V64" s="580"/>
      <c r="W64" s="581"/>
      <c r="X64" s="581"/>
      <c r="Y64" s="581"/>
      <c r="Z64" s="582"/>
      <c r="AA64" s="525"/>
      <c r="AB64" s="525"/>
      <c r="AC64" s="525"/>
      <c r="AD64" s="525"/>
      <c r="AE64" s="525"/>
      <c r="AF64" s="525"/>
    </row>
    <row r="65" spans="1:32" s="55" customFormat="1" ht="21" customHeight="1">
      <c r="A65" s="577" t="s">
        <v>51</v>
      </c>
      <c r="B65" s="578"/>
      <c r="C65" s="578"/>
      <c r="D65" s="578"/>
      <c r="E65" s="579"/>
      <c r="F65" s="576">
        <f>SUM(F60:G64)</f>
        <v>0</v>
      </c>
      <c r="G65" s="576"/>
      <c r="H65" s="576">
        <f>SUM(H60:I64)</f>
        <v>0</v>
      </c>
      <c r="I65" s="576"/>
      <c r="J65" s="576">
        <f>SUM(J60:K64)</f>
        <v>0</v>
      </c>
      <c r="K65" s="576"/>
      <c r="L65" s="576">
        <f>SUM(L60:M64)</f>
        <v>0</v>
      </c>
      <c r="M65" s="576"/>
      <c r="N65" s="576">
        <f>SUM(N60:O64)</f>
        <v>0</v>
      </c>
      <c r="O65" s="576"/>
      <c r="P65" s="576">
        <f>SUM(P60:Q64)</f>
        <v>0</v>
      </c>
      <c r="Q65" s="576"/>
      <c r="R65" s="576">
        <f>SUM(R60:S64)</f>
        <v>0</v>
      </c>
      <c r="S65" s="576"/>
      <c r="T65" s="576">
        <f>SUM(T60:U64)</f>
        <v>0</v>
      </c>
      <c r="U65" s="576"/>
      <c r="V65" s="580"/>
      <c r="W65" s="581"/>
      <c r="X65" s="581"/>
      <c r="Y65" s="581"/>
      <c r="Z65" s="582"/>
      <c r="AA65" s="525"/>
      <c r="AB65" s="525"/>
      <c r="AC65" s="525"/>
      <c r="AD65" s="525"/>
      <c r="AE65" s="525"/>
      <c r="AF65" s="525"/>
    </row>
    <row r="66" spans="1:32" s="55" customFormat="1" ht="7.5" customHeight="1">
      <c r="A66" s="138"/>
      <c r="B66" s="138"/>
      <c r="C66" s="138"/>
      <c r="D66" s="138"/>
      <c r="E66" s="138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39"/>
      <c r="W66" s="139"/>
      <c r="X66" s="139"/>
      <c r="Y66" s="139"/>
      <c r="Z66" s="139"/>
      <c r="AA66" s="115"/>
      <c r="AB66" s="115"/>
      <c r="AC66" s="115"/>
      <c r="AD66" s="115"/>
      <c r="AE66" s="115"/>
      <c r="AF66" s="115"/>
    </row>
    <row r="67" spans="1:32" s="55" customFormat="1" ht="19.5" customHeight="1">
      <c r="A67" s="22"/>
      <c r="B67" s="526" t="s">
        <v>295</v>
      </c>
      <c r="C67" s="526"/>
      <c r="D67" s="526"/>
      <c r="E67" s="526"/>
      <c r="F67" s="526"/>
      <c r="G67" s="526"/>
      <c r="H67" s="526"/>
      <c r="I67" s="526"/>
      <c r="J67" s="526"/>
      <c r="K67" s="526"/>
      <c r="L67" s="526"/>
      <c r="M67" s="526"/>
      <c r="N67" s="526"/>
      <c r="O67" s="526"/>
      <c r="P67" s="526"/>
      <c r="Q67" s="526"/>
      <c r="R67" s="526"/>
      <c r="S67" s="526"/>
      <c r="T67" s="526"/>
      <c r="U67" s="526"/>
      <c r="V67" s="526"/>
      <c r="W67" s="526"/>
      <c r="X67" s="526"/>
      <c r="Y67" s="526"/>
      <c r="Z67" s="526"/>
      <c r="AA67" s="526"/>
      <c r="AB67" s="526"/>
      <c r="AC67" s="526"/>
      <c r="AD67" s="526"/>
      <c r="AE67" s="526"/>
      <c r="AF67" s="115"/>
    </row>
    <row r="68" spans="1:32" s="55" customFormat="1" ht="24.95" customHeight="1">
      <c r="A68" s="560" t="s">
        <v>47</v>
      </c>
      <c r="B68" s="378" t="s">
        <v>203</v>
      </c>
      <c r="C68" s="378"/>
      <c r="D68" s="378"/>
      <c r="E68" s="378"/>
      <c r="F68" s="378"/>
      <c r="G68" s="378"/>
      <c r="H68" s="378"/>
      <c r="I68" s="378"/>
      <c r="J68" s="378"/>
      <c r="K68" s="563" t="s">
        <v>267</v>
      </c>
      <c r="L68" s="563"/>
      <c r="M68" s="563"/>
      <c r="N68" s="564" t="s">
        <v>268</v>
      </c>
      <c r="O68" s="565"/>
      <c r="P68" s="566"/>
      <c r="Q68" s="528" t="s">
        <v>269</v>
      </c>
      <c r="R68" s="528"/>
      <c r="S68" s="528"/>
      <c r="T68" s="378" t="s">
        <v>270</v>
      </c>
      <c r="U68" s="378"/>
      <c r="V68" s="378"/>
      <c r="W68" s="524"/>
      <c r="X68" s="524"/>
      <c r="Y68" s="524"/>
      <c r="Z68" s="524"/>
      <c r="AA68" s="524"/>
      <c r="AB68" s="524"/>
      <c r="AC68" s="524"/>
      <c r="AD68" s="524"/>
      <c r="AE68" s="73"/>
      <c r="AF68" s="115"/>
    </row>
    <row r="69" spans="1:32" s="55" customFormat="1" ht="21.75" customHeight="1">
      <c r="A69" s="561"/>
      <c r="B69" s="378"/>
      <c r="C69" s="378"/>
      <c r="D69" s="378"/>
      <c r="E69" s="378"/>
      <c r="F69" s="378"/>
      <c r="G69" s="378"/>
      <c r="H69" s="378"/>
      <c r="I69" s="378"/>
      <c r="J69" s="378"/>
      <c r="K69" s="563"/>
      <c r="L69" s="563"/>
      <c r="M69" s="563"/>
      <c r="N69" s="567"/>
      <c r="O69" s="544"/>
      <c r="P69" s="568"/>
      <c r="Q69" s="528"/>
      <c r="R69" s="528"/>
      <c r="S69" s="528"/>
      <c r="T69" s="378"/>
      <c r="U69" s="378"/>
      <c r="V69" s="378"/>
      <c r="W69" s="544"/>
      <c r="X69" s="544"/>
      <c r="Y69" s="544"/>
      <c r="Z69" s="544"/>
      <c r="AA69" s="544"/>
      <c r="AB69" s="544"/>
      <c r="AC69" s="544"/>
      <c r="AD69" s="544"/>
      <c r="AE69" s="73"/>
      <c r="AF69" s="115"/>
    </row>
    <row r="70" spans="1:32" s="55" customFormat="1" ht="44.25" customHeight="1">
      <c r="A70" s="562"/>
      <c r="B70" s="378"/>
      <c r="C70" s="378"/>
      <c r="D70" s="378"/>
      <c r="E70" s="378"/>
      <c r="F70" s="378"/>
      <c r="G70" s="378"/>
      <c r="H70" s="378"/>
      <c r="I70" s="378"/>
      <c r="J70" s="378"/>
      <c r="K70" s="563"/>
      <c r="L70" s="563"/>
      <c r="M70" s="563"/>
      <c r="N70" s="569"/>
      <c r="O70" s="570"/>
      <c r="P70" s="571"/>
      <c r="Q70" s="528"/>
      <c r="R70" s="528"/>
      <c r="S70" s="528"/>
      <c r="T70" s="378"/>
      <c r="U70" s="378"/>
      <c r="V70" s="378"/>
      <c r="W70" s="544"/>
      <c r="X70" s="544"/>
      <c r="Y70" s="544"/>
      <c r="Z70" s="544"/>
      <c r="AA70" s="544"/>
      <c r="AB70" s="544"/>
      <c r="AC70" s="544"/>
      <c r="AD70" s="544"/>
      <c r="AE70" s="73"/>
      <c r="AF70" s="115"/>
    </row>
    <row r="71" spans="1:32" s="55" customFormat="1" ht="12.75" customHeight="1">
      <c r="A71" s="101">
        <v>1</v>
      </c>
      <c r="B71" s="559">
        <v>2</v>
      </c>
      <c r="C71" s="559"/>
      <c r="D71" s="559"/>
      <c r="E71" s="559"/>
      <c r="F71" s="559"/>
      <c r="G71" s="559"/>
      <c r="H71" s="559"/>
      <c r="I71" s="559"/>
      <c r="J71" s="559"/>
      <c r="K71" s="558">
        <v>3</v>
      </c>
      <c r="L71" s="558"/>
      <c r="M71" s="558"/>
      <c r="N71" s="558">
        <v>4</v>
      </c>
      <c r="O71" s="558"/>
      <c r="P71" s="558"/>
      <c r="Q71" s="558">
        <v>5</v>
      </c>
      <c r="R71" s="558"/>
      <c r="S71" s="558"/>
      <c r="T71" s="558">
        <v>6</v>
      </c>
      <c r="U71" s="558"/>
      <c r="V71" s="558"/>
      <c r="W71" s="546"/>
      <c r="X71" s="546"/>
      <c r="Y71" s="546"/>
      <c r="Z71" s="546"/>
      <c r="AA71" s="546"/>
      <c r="AB71" s="546"/>
      <c r="AC71" s="546"/>
      <c r="AD71" s="546"/>
      <c r="AE71" s="73"/>
      <c r="AF71" s="115"/>
    </row>
    <row r="72" spans="1:32" s="55" customFormat="1" ht="25.5" customHeight="1">
      <c r="A72" s="82"/>
      <c r="B72" s="480" t="s">
        <v>287</v>
      </c>
      <c r="C72" s="480"/>
      <c r="D72" s="480"/>
      <c r="E72" s="480"/>
      <c r="F72" s="480"/>
      <c r="G72" s="480"/>
      <c r="H72" s="480"/>
      <c r="I72" s="480"/>
      <c r="J72" s="480"/>
      <c r="K72" s="549"/>
      <c r="L72" s="549"/>
      <c r="M72" s="549"/>
      <c r="N72" s="549"/>
      <c r="O72" s="549"/>
      <c r="P72" s="549"/>
      <c r="Q72" s="549"/>
      <c r="R72" s="549"/>
      <c r="S72" s="549"/>
      <c r="T72" s="549"/>
      <c r="U72" s="549"/>
      <c r="V72" s="549"/>
      <c r="W72" s="545"/>
      <c r="X72" s="545"/>
      <c r="Y72" s="545"/>
      <c r="Z72" s="545"/>
      <c r="AA72" s="545"/>
      <c r="AB72" s="545"/>
      <c r="AC72" s="545"/>
      <c r="AD72" s="545"/>
      <c r="AE72" s="73"/>
      <c r="AF72" s="115"/>
    </row>
    <row r="73" spans="1:32" s="55" customFormat="1" ht="19.5" customHeight="1">
      <c r="A73" s="82"/>
      <c r="B73" s="554" t="s">
        <v>288</v>
      </c>
      <c r="C73" s="554"/>
      <c r="D73" s="554"/>
      <c r="E73" s="554"/>
      <c r="F73" s="554"/>
      <c r="G73" s="554"/>
      <c r="H73" s="554"/>
      <c r="I73" s="554"/>
      <c r="J73" s="554"/>
      <c r="K73" s="549"/>
      <c r="L73" s="549"/>
      <c r="M73" s="549"/>
      <c r="N73" s="549"/>
      <c r="O73" s="549"/>
      <c r="P73" s="549"/>
      <c r="Q73" s="549"/>
      <c r="R73" s="549"/>
      <c r="S73" s="549"/>
      <c r="T73" s="549"/>
      <c r="U73" s="549"/>
      <c r="V73" s="549"/>
      <c r="W73" s="545"/>
      <c r="X73" s="545"/>
      <c r="Y73" s="545"/>
      <c r="Z73" s="545"/>
      <c r="AA73" s="545"/>
      <c r="AB73" s="545"/>
      <c r="AC73" s="545"/>
      <c r="AD73" s="545"/>
      <c r="AE73" s="73"/>
      <c r="AF73" s="115"/>
    </row>
    <row r="74" spans="1:32" s="55" customFormat="1" ht="19.5" customHeight="1">
      <c r="A74" s="82"/>
      <c r="B74" s="554" t="s">
        <v>289</v>
      </c>
      <c r="C74" s="554"/>
      <c r="D74" s="554"/>
      <c r="E74" s="554"/>
      <c r="F74" s="554"/>
      <c r="G74" s="554"/>
      <c r="H74" s="554"/>
      <c r="I74" s="554"/>
      <c r="J74" s="554"/>
      <c r="K74" s="549"/>
      <c r="L74" s="549"/>
      <c r="M74" s="549"/>
      <c r="N74" s="549"/>
      <c r="O74" s="549"/>
      <c r="P74" s="549"/>
      <c r="Q74" s="549"/>
      <c r="R74" s="549"/>
      <c r="S74" s="549"/>
      <c r="T74" s="549"/>
      <c r="U74" s="549"/>
      <c r="V74" s="549"/>
      <c r="W74" s="545"/>
      <c r="X74" s="545"/>
      <c r="Y74" s="545"/>
      <c r="Z74" s="545"/>
      <c r="AA74" s="545"/>
      <c r="AB74" s="545"/>
      <c r="AC74" s="545"/>
      <c r="AD74" s="545"/>
      <c r="AE74" s="73"/>
      <c r="AF74" s="115"/>
    </row>
    <row r="75" spans="1:32" s="55" customFormat="1" ht="23.25" customHeight="1">
      <c r="A75" s="82"/>
      <c r="B75" s="555" t="s">
        <v>290</v>
      </c>
      <c r="C75" s="556"/>
      <c r="D75" s="556"/>
      <c r="E75" s="556"/>
      <c r="F75" s="556"/>
      <c r="G75" s="556"/>
      <c r="H75" s="556"/>
      <c r="I75" s="556"/>
      <c r="J75" s="557"/>
      <c r="K75" s="549"/>
      <c r="L75" s="549"/>
      <c r="M75" s="549"/>
      <c r="N75" s="549"/>
      <c r="O75" s="549"/>
      <c r="P75" s="549"/>
      <c r="Q75" s="549"/>
      <c r="R75" s="549"/>
      <c r="S75" s="549"/>
      <c r="T75" s="549"/>
      <c r="U75" s="549"/>
      <c r="V75" s="549"/>
      <c r="W75" s="545"/>
      <c r="X75" s="545"/>
      <c r="Y75" s="545"/>
      <c r="Z75" s="545"/>
      <c r="AA75" s="545"/>
      <c r="AB75" s="545"/>
      <c r="AC75" s="545"/>
      <c r="AD75" s="545"/>
      <c r="AE75" s="73"/>
      <c r="AF75" s="115"/>
    </row>
    <row r="76" spans="1:32" s="55" customFormat="1" ht="18" customHeight="1">
      <c r="A76" s="82"/>
      <c r="B76" s="554" t="s">
        <v>288</v>
      </c>
      <c r="C76" s="554"/>
      <c r="D76" s="554"/>
      <c r="E76" s="554"/>
      <c r="F76" s="554"/>
      <c r="G76" s="554"/>
      <c r="H76" s="554"/>
      <c r="I76" s="554"/>
      <c r="J76" s="554"/>
      <c r="K76" s="549"/>
      <c r="L76" s="549"/>
      <c r="M76" s="549"/>
      <c r="N76" s="549"/>
      <c r="O76" s="549"/>
      <c r="P76" s="549"/>
      <c r="Q76" s="549"/>
      <c r="R76" s="549"/>
      <c r="S76" s="549"/>
      <c r="T76" s="549"/>
      <c r="U76" s="549"/>
      <c r="V76" s="549"/>
      <c r="W76" s="545"/>
      <c r="X76" s="545"/>
      <c r="Y76" s="545"/>
      <c r="Z76" s="545"/>
      <c r="AA76" s="545"/>
      <c r="AB76" s="545"/>
      <c r="AC76" s="545"/>
      <c r="AD76" s="545"/>
      <c r="AE76" s="73"/>
      <c r="AF76" s="115"/>
    </row>
    <row r="77" spans="1:32" s="55" customFormat="1" ht="24.95" customHeight="1">
      <c r="A77" s="135"/>
      <c r="B77" s="554" t="s">
        <v>289</v>
      </c>
      <c r="C77" s="554"/>
      <c r="D77" s="554"/>
      <c r="E77" s="554"/>
      <c r="F77" s="554"/>
      <c r="G77" s="554"/>
      <c r="H77" s="554"/>
      <c r="I77" s="554"/>
      <c r="J77" s="554"/>
      <c r="K77" s="549"/>
      <c r="L77" s="549"/>
      <c r="M77" s="549"/>
      <c r="N77" s="549"/>
      <c r="O77" s="549"/>
      <c r="P77" s="549"/>
      <c r="Q77" s="549"/>
      <c r="R77" s="549"/>
      <c r="S77" s="549"/>
      <c r="T77" s="549"/>
      <c r="U77" s="549"/>
      <c r="V77" s="549"/>
      <c r="W77" s="545"/>
      <c r="X77" s="545"/>
      <c r="Y77" s="545"/>
      <c r="Z77" s="545"/>
      <c r="AA77" s="545"/>
      <c r="AB77" s="545"/>
      <c r="AC77" s="545"/>
      <c r="AD77" s="545"/>
      <c r="AE77" s="73"/>
      <c r="AF77" s="115"/>
    </row>
    <row r="78" spans="1:32" s="55" customFormat="1" ht="23.25" customHeight="1">
      <c r="A78" s="135"/>
      <c r="B78" s="555" t="s">
        <v>291</v>
      </c>
      <c r="C78" s="556"/>
      <c r="D78" s="556"/>
      <c r="E78" s="556"/>
      <c r="F78" s="556"/>
      <c r="G78" s="556"/>
      <c r="H78" s="556"/>
      <c r="I78" s="556"/>
      <c r="J78" s="557"/>
      <c r="K78" s="549"/>
      <c r="L78" s="549"/>
      <c r="M78" s="549"/>
      <c r="N78" s="549"/>
      <c r="O78" s="549"/>
      <c r="P78" s="549"/>
      <c r="Q78" s="549"/>
      <c r="R78" s="549"/>
      <c r="S78" s="549"/>
      <c r="T78" s="549"/>
      <c r="U78" s="549"/>
      <c r="V78" s="549"/>
      <c r="W78" s="545"/>
      <c r="X78" s="545"/>
      <c r="Y78" s="545"/>
      <c r="Z78" s="545"/>
      <c r="AA78" s="545"/>
      <c r="AB78" s="545"/>
      <c r="AC78" s="545"/>
      <c r="AD78" s="545"/>
      <c r="AE78" s="73"/>
      <c r="AF78" s="115"/>
    </row>
    <row r="79" spans="1:32" s="55" customFormat="1" ht="17.25" customHeight="1">
      <c r="A79" s="135"/>
      <c r="B79" s="554" t="s">
        <v>288</v>
      </c>
      <c r="C79" s="554"/>
      <c r="D79" s="554"/>
      <c r="E79" s="554"/>
      <c r="F79" s="554"/>
      <c r="G79" s="554"/>
      <c r="H79" s="554"/>
      <c r="I79" s="554"/>
      <c r="J79" s="554"/>
      <c r="K79" s="549"/>
      <c r="L79" s="549"/>
      <c r="M79" s="549"/>
      <c r="N79" s="549"/>
      <c r="O79" s="549"/>
      <c r="P79" s="549"/>
      <c r="Q79" s="549"/>
      <c r="R79" s="549"/>
      <c r="S79" s="549"/>
      <c r="T79" s="549"/>
      <c r="U79" s="549"/>
      <c r="V79" s="549"/>
      <c r="W79" s="545"/>
      <c r="X79" s="545"/>
      <c r="Y79" s="545"/>
      <c r="Z79" s="545"/>
      <c r="AA79" s="545"/>
      <c r="AB79" s="545"/>
      <c r="AC79" s="545"/>
      <c r="AD79" s="545"/>
      <c r="AE79" s="73"/>
      <c r="AF79" s="115"/>
    </row>
    <row r="80" spans="1:32" ht="18" customHeight="1">
      <c r="A80" s="135"/>
      <c r="B80" s="554" t="s">
        <v>289</v>
      </c>
      <c r="C80" s="554"/>
      <c r="D80" s="554"/>
      <c r="E80" s="554"/>
      <c r="F80" s="554"/>
      <c r="G80" s="554"/>
      <c r="H80" s="554"/>
      <c r="I80" s="554"/>
      <c r="J80" s="554"/>
      <c r="K80" s="549"/>
      <c r="L80" s="549"/>
      <c r="M80" s="549"/>
      <c r="N80" s="549"/>
      <c r="O80" s="549"/>
      <c r="P80" s="549"/>
      <c r="Q80" s="549"/>
      <c r="R80" s="549"/>
      <c r="S80" s="549"/>
      <c r="T80" s="549"/>
      <c r="U80" s="549"/>
      <c r="V80" s="549"/>
      <c r="W80" s="545"/>
      <c r="X80" s="545"/>
      <c r="Y80" s="545"/>
      <c r="Z80" s="545"/>
      <c r="AA80" s="545"/>
      <c r="AB80" s="545"/>
      <c r="AC80" s="545"/>
      <c r="AD80" s="545"/>
      <c r="AE80" s="73"/>
      <c r="AF80" s="15"/>
    </row>
    <row r="81" spans="1:32" ht="23.25" customHeight="1">
      <c r="A81" s="551" t="s">
        <v>51</v>
      </c>
      <c r="B81" s="551"/>
      <c r="C81" s="551"/>
      <c r="D81" s="551"/>
      <c r="E81" s="551"/>
      <c r="F81" s="551"/>
      <c r="G81" s="551"/>
      <c r="H81" s="551"/>
      <c r="I81" s="551"/>
      <c r="J81" s="551"/>
      <c r="K81" s="549"/>
      <c r="L81" s="549"/>
      <c r="M81" s="549"/>
      <c r="N81" s="549"/>
      <c r="O81" s="549"/>
      <c r="P81" s="549"/>
      <c r="Q81" s="549"/>
      <c r="R81" s="549"/>
      <c r="S81" s="549"/>
      <c r="T81" s="549"/>
      <c r="U81" s="549"/>
      <c r="V81" s="549"/>
      <c r="W81" s="545"/>
      <c r="X81" s="545"/>
      <c r="Y81" s="545"/>
      <c r="Z81" s="545"/>
      <c r="AA81" s="545"/>
      <c r="AB81" s="545"/>
      <c r="AC81" s="545"/>
      <c r="AD81" s="545"/>
      <c r="AE81" s="73"/>
      <c r="AF81" s="15"/>
    </row>
    <row r="82" spans="1:32" s="3" customFormat="1" ht="33.75" customHeight="1">
      <c r="A82" s="130"/>
      <c r="B82" s="552" t="s">
        <v>265</v>
      </c>
      <c r="C82" s="553"/>
      <c r="D82" s="553"/>
      <c r="E82" s="553"/>
      <c r="F82" s="553"/>
      <c r="G82" s="137"/>
      <c r="H82" s="137"/>
      <c r="I82" s="137"/>
      <c r="J82" s="137"/>
      <c r="K82" s="137"/>
      <c r="L82" s="424" t="s">
        <v>266</v>
      </c>
      <c r="M82" s="424"/>
      <c r="N82" s="424"/>
      <c r="O82" s="424"/>
      <c r="P82" s="424"/>
      <c r="Q82" s="134"/>
      <c r="R82" s="134"/>
      <c r="S82" s="134"/>
      <c r="T82" s="134"/>
      <c r="U82" s="134"/>
      <c r="V82" s="547" t="s">
        <v>506</v>
      </c>
      <c r="W82" s="548"/>
      <c r="X82" s="548"/>
      <c r="Y82" s="548"/>
      <c r="Z82" s="548"/>
      <c r="AA82" s="27"/>
      <c r="AB82" s="130"/>
      <c r="AC82" s="130"/>
      <c r="AD82" s="130"/>
      <c r="AE82" s="130"/>
      <c r="AF82" s="130"/>
    </row>
    <row r="83" spans="1:32" s="27" customFormat="1" ht="16.5" customHeight="1">
      <c r="A83" s="131"/>
      <c r="B83" s="141"/>
      <c r="C83" s="142" t="s">
        <v>69</v>
      </c>
      <c r="D83" s="3"/>
      <c r="E83" s="143"/>
      <c r="F83" s="143"/>
      <c r="G83" s="143"/>
      <c r="H83" s="143"/>
      <c r="I83" s="143"/>
      <c r="J83" s="143"/>
      <c r="K83" s="143"/>
      <c r="L83" s="3"/>
      <c r="M83" s="141"/>
      <c r="N83" s="144" t="s">
        <v>70</v>
      </c>
      <c r="O83" s="145"/>
      <c r="P83" s="142"/>
      <c r="Q83" s="146"/>
      <c r="R83" s="146"/>
      <c r="S83" s="146"/>
      <c r="T83" s="142"/>
      <c r="U83" s="142"/>
      <c r="V83" s="550" t="s">
        <v>97</v>
      </c>
      <c r="W83" s="550"/>
      <c r="X83" s="550"/>
      <c r="Y83" s="550"/>
      <c r="Z83" s="550"/>
      <c r="AA83" s="3"/>
      <c r="AB83" s="131"/>
      <c r="AC83" s="131"/>
      <c r="AD83" s="131"/>
      <c r="AE83" s="131"/>
      <c r="AF83" s="131"/>
    </row>
    <row r="84" spans="1:32" s="3" customFormat="1">
      <c r="A84" s="130"/>
      <c r="B84" s="130"/>
      <c r="C84" s="130"/>
      <c r="D84" s="130"/>
      <c r="E84" s="130"/>
      <c r="F84" s="81"/>
      <c r="G84" s="81"/>
      <c r="H84" s="81"/>
      <c r="I84" s="81"/>
      <c r="J84" s="81"/>
      <c r="K84" s="81"/>
      <c r="L84" s="81"/>
      <c r="M84" s="130"/>
      <c r="N84" s="130"/>
      <c r="O84" s="130"/>
      <c r="P84" s="130"/>
      <c r="Q84" s="81"/>
      <c r="R84" s="81"/>
      <c r="S84" s="81"/>
      <c r="T84" s="81"/>
      <c r="U84" s="130"/>
      <c r="V84" s="130"/>
      <c r="W84" s="130"/>
      <c r="X84" s="81"/>
      <c r="Y84" s="81"/>
      <c r="Z84" s="81"/>
      <c r="AA84" s="81"/>
      <c r="AB84" s="130"/>
      <c r="AC84" s="130"/>
      <c r="AD84" s="130"/>
      <c r="AE84" s="130"/>
      <c r="AF84" s="130"/>
    </row>
    <row r="85" spans="1:32">
      <c r="A85" s="15"/>
      <c r="B85" s="15"/>
      <c r="C85" s="132"/>
      <c r="D85" s="132"/>
      <c r="E85" s="132"/>
      <c r="F85" s="132"/>
      <c r="G85" s="132"/>
      <c r="H85" s="132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2"/>
      <c r="V85" s="132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8"/>
    </row>
    <row r="91" spans="1:32" ht="19.5">
      <c r="C91" s="29"/>
    </row>
    <row r="92" spans="1:32" ht="19.5">
      <c r="C92" s="29"/>
    </row>
    <row r="93" spans="1:32" ht="19.5">
      <c r="C93" s="29"/>
    </row>
    <row r="94" spans="1:32" ht="19.5">
      <c r="C94" s="29"/>
    </row>
    <row r="95" spans="1:32" ht="19.5">
      <c r="C95" s="29"/>
    </row>
    <row r="96" spans="1:32" ht="19.5">
      <c r="C96" s="29"/>
    </row>
    <row r="97" spans="3:3" ht="19.5">
      <c r="C97" s="29"/>
    </row>
  </sheetData>
  <mergeCells count="539"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2024-08-05T11:05:11Z</cp:lastPrinted>
  <dcterms:created xsi:type="dcterms:W3CDTF">2003-03-13T16:00:22Z</dcterms:created>
  <dcterms:modified xsi:type="dcterms:W3CDTF">2024-08-05T12:02:38Z</dcterms:modified>
</cp:coreProperties>
</file>